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45" tabRatio="993" activeTab="0"/>
  </bookViews>
  <sheets>
    <sheet name="CovBS de" sheetId="1" r:id="rId1"/>
    <sheet name="Assets de" sheetId="2" r:id="rId2"/>
    <sheet name="E+L de" sheetId="3" r:id="rId3"/>
    <sheet name="IS de" sheetId="4" r:id="rId4"/>
  </sheets>
  <definedNames>
    <definedName name="_xlnm.Print_Area" localSheetId="0">'CovBS de'!$A$1:$AK$56</definedName>
    <definedName name="_xlnm.Print_Area" localSheetId="2">'E+L de'!$A$1:$H$73</definedName>
    <definedName name="_xlnm.Print_Area" localSheetId="3">'IS de'!$A$1:$I$66</definedName>
    <definedName name="_xlnm.Print_Titles" localSheetId="1">'Assets de'!$1:$7</definedName>
    <definedName name="_xlnm.Print_Titles" localSheetId="2">'E+L de'!$1:$6</definedName>
    <definedName name="_xlnm.Print_Titles" localSheetId="3">'IS de'!$1:$5</definedName>
    <definedName name="VTM_1" hidden="1">'CovBS de'!$B$26</definedName>
  </definedNames>
  <calcPr fullCalcOnLoad="1"/>
</workbook>
</file>

<file path=xl/sharedStrings.xml><?xml version="1.0" encoding="utf-8"?>
<sst xmlns="http://schemas.openxmlformats.org/spreadsheetml/2006/main" count="689" uniqueCount="440">
  <si>
    <t>a</t>
  </si>
  <si>
    <t>b</t>
  </si>
  <si>
    <t>c</t>
  </si>
  <si>
    <t xml:space="preserve">            </t>
  </si>
  <si>
    <t>x</t>
  </si>
  <si>
    <t>A.</t>
  </si>
  <si>
    <t>B.</t>
  </si>
  <si>
    <t>B.I.</t>
  </si>
  <si>
    <t>B.I.1.</t>
  </si>
  <si>
    <t>B.II.</t>
  </si>
  <si>
    <t>B.III.</t>
  </si>
  <si>
    <t>B.III.1.</t>
  </si>
  <si>
    <t>C.</t>
  </si>
  <si>
    <t>D.</t>
  </si>
  <si>
    <t>A.I.</t>
  </si>
  <si>
    <t>A.I.1.</t>
  </si>
  <si>
    <t>A.II.</t>
  </si>
  <si>
    <t>A.III.</t>
  </si>
  <si>
    <t>A.III.1.</t>
  </si>
  <si>
    <t>A.IV.</t>
  </si>
  <si>
    <t>A.IV.1.</t>
  </si>
  <si>
    <t>A.V.</t>
  </si>
  <si>
    <t>B.II.1.</t>
  </si>
  <si>
    <t>B.IV.</t>
  </si>
  <si>
    <t>B.IV.1.</t>
  </si>
  <si>
    <t>I.</t>
  </si>
  <si>
    <t xml:space="preserve">II. </t>
  </si>
  <si>
    <t>C.1.</t>
  </si>
  <si>
    <t>E.</t>
  </si>
  <si>
    <t>III.</t>
  </si>
  <si>
    <t>F.</t>
  </si>
  <si>
    <t>IV.</t>
  </si>
  <si>
    <t>G.</t>
  </si>
  <si>
    <t>V.</t>
  </si>
  <si>
    <t>H.</t>
  </si>
  <si>
    <t>VI.</t>
  </si>
  <si>
    <t>VII.</t>
  </si>
  <si>
    <t>J.</t>
  </si>
  <si>
    <t>*</t>
  </si>
  <si>
    <t>VIII.</t>
  </si>
  <si>
    <t>K.</t>
  </si>
  <si>
    <t>X.</t>
  </si>
  <si>
    <t>XI.</t>
  </si>
  <si>
    <t>L.</t>
  </si>
  <si>
    <t>XII.</t>
  </si>
  <si>
    <t>M.</t>
  </si>
  <si>
    <t>N.</t>
  </si>
  <si>
    <t>O.</t>
  </si>
  <si>
    <t>**</t>
  </si>
  <si>
    <t>S.</t>
  </si>
  <si>
    <t>***</t>
  </si>
  <si>
    <t>2.</t>
  </si>
  <si>
    <t>3.</t>
  </si>
  <si>
    <t>4.</t>
  </si>
  <si>
    <t>5.</t>
  </si>
  <si>
    <t>6.</t>
  </si>
  <si>
    <t>7.</t>
  </si>
  <si>
    <t>8.</t>
  </si>
  <si>
    <t>9.</t>
  </si>
  <si>
    <t>Goodwill (015) - /075, 091A/</t>
  </si>
  <si>
    <t xml:space="preserve">A.II.1. </t>
  </si>
  <si>
    <t>10.</t>
  </si>
  <si>
    <t>Text</t>
  </si>
  <si>
    <t>0</t>
  </si>
  <si>
    <t>1</t>
  </si>
  <si>
    <t>A</t>
  </si>
  <si>
    <t>B</t>
  </si>
  <si>
    <t>C</t>
  </si>
  <si>
    <t>S</t>
  </si>
  <si>
    <t>l</t>
  </si>
  <si>
    <t>o</t>
  </si>
  <si>
    <t>v</t>
  </si>
  <si>
    <t>e</t>
  </si>
  <si>
    <t>n</t>
  </si>
  <si>
    <t>s</t>
  </si>
  <si>
    <t>k</t>
  </si>
  <si>
    <t>r</t>
  </si>
  <si>
    <t>.</t>
  </si>
  <si>
    <t>r.</t>
  </si>
  <si>
    <t>o.</t>
  </si>
  <si>
    <t>u</t>
  </si>
  <si>
    <t>8</t>
  </si>
  <si>
    <t>t</t>
  </si>
  <si>
    <t>i</t>
  </si>
  <si>
    <t>SK NACE</t>
  </si>
  <si>
    <t>B.V.</t>
  </si>
  <si>
    <t>B.V.1.</t>
  </si>
  <si>
    <t>DIČ:</t>
  </si>
  <si>
    <t>IX.</t>
  </si>
  <si>
    <t>XIII.</t>
  </si>
  <si>
    <t>P.</t>
  </si>
  <si>
    <t>R.</t>
  </si>
  <si>
    <t>XIV.</t>
  </si>
  <si>
    <t>IČO</t>
  </si>
  <si>
    <t>Netto</t>
  </si>
  <si>
    <t>á</t>
  </si>
  <si>
    <t>ý</t>
  </si>
  <si>
    <t>,</t>
  </si>
  <si>
    <t>s.</t>
  </si>
  <si>
    <t>V</t>
  </si>
  <si>
    <t>9</t>
  </si>
  <si>
    <t>Súvaha Úč POD 1-01</t>
  </si>
  <si>
    <t>Výkaz ziskov a strát Úč POD 2-01</t>
  </si>
  <si>
    <t>11.</t>
  </si>
  <si>
    <t>31.</t>
  </si>
  <si>
    <t>12.</t>
  </si>
  <si>
    <t>Úč POD</t>
  </si>
  <si>
    <t>IČO: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</si>
  <si>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</si>
  <si>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</si>
  <si>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</si>
  <si>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</si>
  <si>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</si>
  <si>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</si>
  <si>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</si>
  <si>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</si>
  <si>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</si>
  <si>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30</t>
  </si>
  <si>
    <t>31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</si>
  <si>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</si>
  <si>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</si>
  <si>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</si>
  <si>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</si>
  <si>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</si>
  <si>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</si>
  <si>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</si>
  <si>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</si>
  <si>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</si>
  <si>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1.a.</t>
  </si>
  <si>
    <t>1.b.</t>
  </si>
  <si>
    <t>1.c.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</si>
  <si>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</si>
  <si>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</si>
  <si>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</si>
  <si>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</si>
  <si>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</si>
  <si>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</si>
  <si>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</si>
  <si>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</si>
  <si>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</si>
  <si>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</si>
  <si>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</si>
  <si>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</si>
  <si>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</si>
  <si>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</si>
  <si>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</si>
  <si>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</si>
  <si>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</si>
  <si>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</si>
  <si>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</si>
  <si>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</si>
  <si>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</si>
  <si>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</si>
  <si>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</si>
  <si>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</si>
  <si>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</si>
  <si>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</si>
  <si>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</si>
  <si>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</si>
  <si>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</si>
  <si>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</si>
  <si>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</si>
  <si>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</si>
  <si>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</si>
  <si>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</si>
  <si>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</si>
  <si>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</si>
  <si>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 xml:space="preserve">A.III. </t>
  </si>
  <si>
    <t>A.V.1.</t>
  </si>
  <si>
    <t>A.VI.</t>
  </si>
  <si>
    <t>A.VI.1.</t>
  </si>
  <si>
    <t>A.VII.</t>
  </si>
  <si>
    <t>A.VII.1.</t>
  </si>
  <si>
    <t>A.VIII.</t>
  </si>
  <si>
    <t>B.VI.</t>
  </si>
  <si>
    <t>B.VII.</t>
  </si>
  <si>
    <t>E.1.</t>
  </si>
  <si>
    <t>G.1.</t>
  </si>
  <si>
    <t>IX.1.</t>
  </si>
  <si>
    <t>X.1.</t>
  </si>
  <si>
    <t>XI.1.</t>
  </si>
  <si>
    <t>N.1.</t>
  </si>
  <si>
    <t>Q.</t>
  </si>
  <si>
    <t>****</t>
  </si>
  <si>
    <t>R.1.</t>
  </si>
  <si>
    <t>34</t>
  </si>
  <si>
    <t>der Unternehmer in der doppelten Buchführung erstellt</t>
  </si>
  <si>
    <t>zum</t>
  </si>
  <si>
    <t>Jahresabschluss</t>
  </si>
  <si>
    <t xml:space="preserve"> - außerordentlicher</t>
  </si>
  <si>
    <t>Buchführungseinheit</t>
  </si>
  <si>
    <t xml:space="preserve"> - kleine</t>
  </si>
  <si>
    <t xml:space="preserve"> - große</t>
  </si>
  <si>
    <t>Für den Zeitraum</t>
  </si>
  <si>
    <t>Monat</t>
  </si>
  <si>
    <t>Jahr</t>
  </si>
  <si>
    <t>vom</t>
  </si>
  <si>
    <t>bis</t>
  </si>
  <si>
    <t>Unmittelbare</t>
  </si>
  <si>
    <t>Vorperiode</t>
  </si>
  <si>
    <t xml:space="preserve">(mit einem  </t>
  </si>
  <si>
    <t>DIČ</t>
  </si>
  <si>
    <t>Bilanz (Úč POD 1-01)</t>
  </si>
  <si>
    <t>(in ganzen Euro)</t>
  </si>
  <si>
    <t>Gewinn- und Verlustrechnung (Úč POD 2-01)</t>
  </si>
  <si>
    <r>
      <t xml:space="preserve">Handelsname </t>
    </r>
    <r>
      <rPr>
        <sz val="9"/>
        <rFont val="Century Gothic"/>
        <family val="2"/>
      </rPr>
      <t xml:space="preserve"> (Bezeichnung) der Buchführungseinheit</t>
    </r>
    <r>
      <rPr>
        <b/>
        <sz val="9"/>
        <rFont val="Century Gothic"/>
        <family val="2"/>
      </rPr>
      <t xml:space="preserve"> </t>
    </r>
  </si>
  <si>
    <r>
      <t xml:space="preserve">Sitz </t>
    </r>
    <r>
      <rPr>
        <sz val="9"/>
        <rFont val="Century Gothic"/>
        <family val="2"/>
      </rPr>
      <t>der Buchführungseinheit, Straße und Nummer</t>
    </r>
  </si>
  <si>
    <t>PLZ</t>
  </si>
  <si>
    <t>Ort</t>
  </si>
  <si>
    <t>Telefonnummer</t>
  </si>
  <si>
    <t>Faxnummer</t>
  </si>
  <si>
    <t>E-Mail</t>
  </si>
  <si>
    <t>Erstellt am:</t>
  </si>
  <si>
    <t>Festgestellt am:</t>
  </si>
  <si>
    <r>
      <rPr>
        <sz val="9"/>
        <rFont val="Century Gothic"/>
        <family val="2"/>
      </rPr>
      <t>Bezeichnung des Handelsregisters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und die Nummer der Eintragung der Handelsgesellschaft</t>
    </r>
  </si>
  <si>
    <t>Ident</t>
  </si>
  <si>
    <t>AKTIVSEITE</t>
  </si>
  <si>
    <t>Zeile</t>
  </si>
  <si>
    <t>Nr.</t>
  </si>
  <si>
    <t>Laufende Buchungsperiode</t>
  </si>
  <si>
    <t>Brutto-Teil 1</t>
  </si>
  <si>
    <t>Korrektur-Teil 2</t>
  </si>
  <si>
    <t>Aktivierte Entwicklungskosten (012) - /072, 091A/</t>
  </si>
  <si>
    <t>Software (013)-/073, 091A/</t>
  </si>
  <si>
    <t>Geleistete Anzahlungen auf langfristige immaterielle Vermögensgegenstände (051) - /095A/</t>
  </si>
  <si>
    <t>Grundstücke (031) - /092A/</t>
  </si>
  <si>
    <t>Bauten (021) - /081, 092A/</t>
  </si>
  <si>
    <t>Sachanlagen in Anschaffung [Anlagen im Bau] 
(042) - /094/</t>
  </si>
  <si>
    <t>Korrekturposten zum angeschafften Vermögen 
(+/- 097) +/- 098</t>
  </si>
  <si>
    <t>Wertpapiere und Anteile an verbundenen Buchführungseinheiten  (061A, 062A, 063A) - /096A/</t>
  </si>
  <si>
    <t>Sonstige realisierbare Wertpapiere und Anteile 
(063A) - /096A/</t>
  </si>
  <si>
    <t>Ausleihungen an verbundene Buchführungseinheiten 
(066A) - /096A/</t>
  </si>
  <si>
    <t>Sonstige Ausleihungen (067A) - /096A/</t>
  </si>
  <si>
    <t>Schuldverschreibungen und sonstige Finanzanlagen (065A, 069A, 06XA) - /096A/</t>
  </si>
  <si>
    <t>Bankguthaben mit einer Bindungsfrist von mehr als einem Jahr (22XA)</t>
  </si>
  <si>
    <t>Finanzanlagen in Anschaffung  (043) - /096A/</t>
  </si>
  <si>
    <t>Roh-, Hilfs- und Betriebsstoffe (112, 119, 11X) - /191, 19X/</t>
  </si>
  <si>
    <t>Fertige Erzeugnisse (123) - /194/</t>
  </si>
  <si>
    <t>Tiere (124) - /195/</t>
  </si>
  <si>
    <t>Waren (132, 133, 13X, 139) - /196, 19X/</t>
  </si>
  <si>
    <t>Geleistete Anzahlungen auf Vorräte (314A) - /391A/</t>
  </si>
  <si>
    <t>Forderungen aus Lieferungen und Leistungen gegen verbundene Buchführungseinheiten  (311A, 312A, 313A, 314A, 315A, 31XA) - /391A/</t>
  </si>
  <si>
    <t>Nettowert des Auftrages (316A)</t>
  </si>
  <si>
    <t>Sonstige Forderungen gegen verbundene Buchführungseinheiten  (351A) - /391A/</t>
  </si>
  <si>
    <t>Forderungen gegen Gesellschafter, Mitglieder und Vereinigungen  (354A, 355A, 358A, 35XA) - /391A/</t>
  </si>
  <si>
    <t>Forderungen aus Derivatgeschäften (373A, 376A)</t>
  </si>
  <si>
    <t>Andere Forderungen (335A, 336A, 33XA, 371A, 374A, 375A, 378A) - /391A/</t>
  </si>
  <si>
    <t>Latente Steuerforderung (481A)</t>
  </si>
  <si>
    <t>Forderungen aus Lieferungen und Leistungen gegen verbundene Buchführungseinheiten (311A, 312A, 313A, 314A, 315A, 31XA) - /391A/</t>
  </si>
  <si>
    <t>Steuerforderungen und Zuschüsse (341, 342, 343, 345, 346, 347) - /391A/</t>
  </si>
  <si>
    <t>Kurzfristiges Finanzvermögen in Anschaffung
(259, 314A) - /291A/</t>
  </si>
  <si>
    <t>Geld (211, 213, 21X)</t>
  </si>
  <si>
    <t>Bankguthaben (221A, 22X, +/- 261)</t>
  </si>
  <si>
    <t>Einnahmen künftiger Perioden langfristig (385A)</t>
  </si>
  <si>
    <t>Einnahmen künftiger Perioden kurzfristig (385A)</t>
  </si>
  <si>
    <t>Anlagevermögen Z. 03 + Z. 11 + Z. 21</t>
  </si>
  <si>
    <t>Langfristige immaterielle Vermögensgegenstände Summe (Z. 04 bis Z. 10)</t>
  </si>
  <si>
    <t>Sachanlagen Summe (Z. 12 bis Z. 20)</t>
  </si>
  <si>
    <t>Finanzanlagen Summe  (Z. 22 bis Z. 32)</t>
  </si>
  <si>
    <t>Umlaufvermögen Z. 34 + Z. 41 + Z. 53 + Z. 66 + Z. 71</t>
  </si>
  <si>
    <t>Vorräte Summe (Z. 35 bis Z. 40)</t>
  </si>
  <si>
    <t>Langfristige Forderungen Summe  (Z. 42 + Z. 46 bis Z. 52)</t>
  </si>
  <si>
    <t>Kurzfristige Forderungen Summe (Z. 54 + Z. 58 bis Z. 65)</t>
  </si>
  <si>
    <t>Kurzfristiges Finanzvermögen Summe (Z . 67 bis Z. 70)</t>
  </si>
  <si>
    <t>Finanzkonten Z. 72 + Z. 73</t>
  </si>
  <si>
    <t>PASSIVSEITE</t>
  </si>
  <si>
    <t>Laufende
Buchungsperiode</t>
  </si>
  <si>
    <t xml:space="preserve">
Unmittelbare 
Vorperiode</t>
  </si>
  <si>
    <t>Gezeichnetes Kapital (411 oder +/- 491)</t>
  </si>
  <si>
    <t>Änderung des Grund-/Stammkapitals +/- 419</t>
  </si>
  <si>
    <t>Forderungen aus ausstehenden Einlagen auf das Eigenkapital (/-/353)</t>
  </si>
  <si>
    <t>Ausgabeagio (412)</t>
  </si>
  <si>
    <t>Sonstige Kapitalrücklagen (413)</t>
  </si>
  <si>
    <t>Gesetzliche Rücklagen Z. 88 + Z. 89</t>
  </si>
  <si>
    <t>Gezeichnetes Kapital Summe (Z. 82 bis Z. 84)</t>
  </si>
  <si>
    <t>Gesetzliche Rücklage und nicht verteilbare Rücklage (417A, 418, 421A, 422)</t>
  </si>
  <si>
    <t>Rücklage für eigene Aktien und eigene Geschäftsanteile (417A, 421A)</t>
  </si>
  <si>
    <t>Sonstige Gewinnrücklagen Z. 91 + Z. 92</t>
  </si>
  <si>
    <t>Satzungsmäßigen Rücklagen (423, 42X)</t>
  </si>
  <si>
    <t>Bewertungsdifferenzen aus der Neubewertung Summe (Z. 94 bis Z. 96)</t>
  </si>
  <si>
    <t>Bewertungsdifferenzen aus der Neubewertung bei der Verschmelzung durch Aufnahme, bei der Verschmelzung durch Neugründung und bei der Spaltung (+/- 416)</t>
  </si>
  <si>
    <t>Gewinnvortrag/Verlustvortrag Z. 98 + Z. 99</t>
  </si>
  <si>
    <t>Verlustvortrag (/-/429)</t>
  </si>
  <si>
    <t>Langfristige Verbindlichkeiten Summe (Z. 103 + Z. 107 bis Z. 117)</t>
  </si>
  <si>
    <t>Langfristige Verbindlichkeiten aus Lieferungen und Leistungen Summe (Z. 104 bis Z. 106)</t>
  </si>
  <si>
    <t>Sonstige Verbindlichkeiten aus Lieferungen und Leistungen (321A, 475A, 476A)</t>
  </si>
  <si>
    <t>Sonstige langfristige Verbindlichkeiten (479A, 47XA)</t>
  </si>
  <si>
    <t>Langfristige erhaltene Anzahlungen (475A)</t>
  </si>
  <si>
    <t>Langfristige Wechselverbindlichkeiten (478A)</t>
  </si>
  <si>
    <t>Ausgegebene Schuldscheine (473A/-/255A)</t>
  </si>
  <si>
    <t>Verbindlichkeiten aus dem Sozialfond (472)</t>
  </si>
  <si>
    <t>Langfristige Verbindlichkeiten aus Derivatgeschäften (373A, 377A)</t>
  </si>
  <si>
    <t>Latente Steuerverbindlichkeit (481A)</t>
  </si>
  <si>
    <t>Langfristige Rückstellungen Z. 119 + Z. 120</t>
  </si>
  <si>
    <t>Gesetzliche Rückstellungen (451A)</t>
  </si>
  <si>
    <t>Sonstige Rückstellungen (459A, 45XA)</t>
  </si>
  <si>
    <t>Langfristige Bankkredite (461A, 46XA)</t>
  </si>
  <si>
    <t>Sonstige Verbindlichkeiten aus Lieferungen und Leistungen (321A, 322A, 324A, 325A, 326A, 32XA, 475A, 476A, 478A, 47XA)</t>
  </si>
  <si>
    <t>Verbindlichkeiten gegenüber Gesellschaftern und Vereinigungen (364, 365, 366, 367, 368, 398A, 478A, 479A)</t>
  </si>
  <si>
    <t>Verbindlichkeiten gegenüber Mitarbeitern (331, 333, 33X, 479A)</t>
  </si>
  <si>
    <t>Verbindlichkeiten aus der Sozialversicherung (336)</t>
  </si>
  <si>
    <t>Steuerverbindlichkeiten und Zuschüsse (341, 342, 343, 345, 346, 347, 34X)</t>
  </si>
  <si>
    <t>Verbindlichkeiten aus Derivatgeschäften (373A, 377A)</t>
  </si>
  <si>
    <t>Andere Verbindlichkeiten (372A, 379A, 474A, 475A, 479A, 47XA)</t>
  </si>
  <si>
    <t>Kurzfristige Rückstellungen Z. 137 + Z. 138</t>
  </si>
  <si>
    <t>Gesetzliche Rückstellungen (323A, 451A)</t>
  </si>
  <si>
    <t>Sonstige Rückstellungen (323A, 32X, 459A, 45XA)</t>
  </si>
  <si>
    <t>Laufende Bankkredite (221A, 231, 232, 23X, 461A, 46XA)</t>
  </si>
  <si>
    <t>Ausgaben künftiger Perioden langfristig (383A)</t>
  </si>
  <si>
    <t>Ausgaben künftiger Perioden kurzfristig (383A)</t>
  </si>
  <si>
    <t>Erträge künftiger Perioden langfristig (384A)</t>
  </si>
  <si>
    <t>Erträge künftiger Perioden kurzfristig (384A)</t>
  </si>
  <si>
    <t>Bewertungsdifferenzen aus der Beteiligungsneubewertung (+/- 415)</t>
  </si>
  <si>
    <t>Zeile
Nr.</t>
  </si>
  <si>
    <t>Istbestand</t>
  </si>
  <si>
    <t>Unmittelbare Vorperiode</t>
  </si>
  <si>
    <t>Nettoumsatzerlöse (Teil der Kontenklasse 6 gemäß dem Gesetz)</t>
  </si>
  <si>
    <t>Umsatzerlöse aus dem Verkauf von Waren (604, 607)</t>
  </si>
  <si>
    <t>Erlöse aus dem Verkauf von eigenen Erzeugnissen (601)</t>
  </si>
  <si>
    <t>Erlöse aus dem Verkauf von Dienstleistungen (602, 606)</t>
  </si>
  <si>
    <t>Aktivierte Eigenleistungen  (Kontengruppe 62)</t>
  </si>
  <si>
    <t>Aufwendungen zur Anschaffung von verkauften Waren (504, 507)</t>
  </si>
  <si>
    <t>Materialverbrauch, Energieverbrauch und Verbrauch sonstiger nicht lagerfähiger Lieferungen (501, 502, 503)</t>
  </si>
  <si>
    <t>Wertberichtigungen zu Vorräten (+/-) (505)</t>
  </si>
  <si>
    <t>Dienstleistungen (Kontengruppe 51)</t>
  </si>
  <si>
    <t>Löhne und Gehälter (521, 522)</t>
  </si>
  <si>
    <t>Vergütungen an Organmitglieder der Gesellschaft und Genossenschaft (523)</t>
  </si>
  <si>
    <t>Aufwendungen für Sozialversicherung  (524, 525, 526)</t>
  </si>
  <si>
    <t>Sonstige Sozialaufwendungen (527, 528)</t>
  </si>
  <si>
    <t>Steuern und Gebühren  (Kontengruppe 53)</t>
  </si>
  <si>
    <t>Abschreibungen und Wertberichtigungen auf langfristige immaterielle Vermögensgegenstände und Sachanlagen (Z. 22 + Z. 23)</t>
  </si>
  <si>
    <t>Abschreibungen auf langfristige immaterielle Vermögensgegenstände und Sachanlagen (551)</t>
  </si>
  <si>
    <t>Restbuchwert der verkauften langfristigen Vermögensgegenstände und des verkauften Materials (541, 542)</t>
  </si>
  <si>
    <t>Wertberichtigungen zu Forderungen (+/-) (547)</t>
  </si>
  <si>
    <t>Erlöse aus dem Verkauf von Wertpapieren und Anteilen (661)</t>
  </si>
  <si>
    <t>Erträge aus Finanzanlagen (Z. 32 bis Z. 34)</t>
  </si>
  <si>
    <t>Erträge aus Wertpapieren und Anteilen von verbundenen Buchführungseinheiten  (665A)</t>
  </si>
  <si>
    <t>Sonstige Erträge aus Wertpapieren und Anteilen (665A)</t>
  </si>
  <si>
    <t>Erträge aus dem kurzfristigen Finanzvermögen von verbundenen Buchführungseinheiten  (666A)</t>
  </si>
  <si>
    <t>Sonstige Erträge aus dem kurzfristigen Finanzvermögen (666A)</t>
  </si>
  <si>
    <t>Zinserträge (Z. 40 + Z. 41)</t>
  </si>
  <si>
    <t>Zinserträge von verbundenen Buchführungseinheiten (662A)</t>
  </si>
  <si>
    <t>Sonstige Zinserträge (662A)</t>
  </si>
  <si>
    <t>Kursgewinne (663)</t>
  </si>
  <si>
    <t>Erträge aus der Neubewertung von Wertpapieren und Erträge aus Derivatgeschäften (664, 667)</t>
  </si>
  <si>
    <t>Sonstige Erträge aus der Finanzierungstätigkeit (668)</t>
  </si>
  <si>
    <t>Verkaufte Wertpapiere und Anteile (561)</t>
  </si>
  <si>
    <t>Aufwendungen auf kurzfristiges Finanzvermögen (566)</t>
  </si>
  <si>
    <t>Wertberichtigungen zum Finanzvermögen (+/-) (565)</t>
  </si>
  <si>
    <t>Zinsaufwendungen (Z. 50 + Z. 51)</t>
  </si>
  <si>
    <t>Zinsaufwendungen für verbundene Buchführungseinheiten (562A)</t>
  </si>
  <si>
    <t>Sonstige Zinsaufwendungen (562A)</t>
  </si>
  <si>
    <t>Kursverluste (563)</t>
  </si>
  <si>
    <t>Aufwendungen auf die Neubewertung von Wertpapieren und Aufwendungen auf  Derivatgeschäfte (564, 567)</t>
  </si>
  <si>
    <t>Sonstige Aufwendungen auf Finanzierungstätigkeit (568, 569)</t>
  </si>
  <si>
    <t>Ergebnis der Geschäftstätigkeit aus Finanzierungstätigkeit (+/-) (Z. 29 - Z. 45)</t>
  </si>
  <si>
    <t>Jahresüberschuss/Jahresfehlbetrag vor Steuern (+/-) (r. 27 + r. 55)</t>
  </si>
  <si>
    <t>Einkommensteuer (Z. 58 + Z. 59)</t>
  </si>
  <si>
    <t>Einkommensteuer fällig (591, 595)</t>
  </si>
  <si>
    <t>Einkommensteuer latent (+/-) (592)</t>
  </si>
  <si>
    <t>Beiliegende Bestandteile des Jahresabschlusses</t>
  </si>
  <si>
    <t>Unterschriftsaufzeichnung des statutarischen Organs der Buchführungseinheit oder des Mitglieds des Statutarorgans der Buchführungseinheit oder die Unterschriftsaufzeichnung der natürlichen Person, die eine Buchführungseinheit ist:</t>
  </si>
  <si>
    <t>Sonstige Verbindlichkeiten gegenüber verbundene Buchführungseinheiten  (471A, 47XA)</t>
  </si>
  <si>
    <t>Verbindlichkeiten aus Lieferungen und Leistungen gegenüber verbundene Buchführungseinheiten (321A, 322A, 324A, 325A, 326A, 32XA, 475A, 476A, 478A, 47XA)</t>
  </si>
  <si>
    <t>Sonstige Verbindlichkeiten gegenüber verbundene Buchführungseinheiten  (361A, 36XA, 471A, 47XA)</t>
  </si>
  <si>
    <t>EIGENKAPITAL UND VERBINDLICHKEITEN INSGESAMT Z. 80 + Z. 101 + Z. 141</t>
  </si>
  <si>
    <t>Sonstige Rücklagen (427, 42X)</t>
  </si>
  <si>
    <t>Gewinnvortrag (428)</t>
  </si>
  <si>
    <t>Andere langfristige Verbindlichkeiten (336A, 372A, 474A, 47XA)</t>
  </si>
  <si>
    <t>Verbindlichkeiten aus Lieferungen und Leistungen Summe (Z. 124 bis Z. 126)</t>
  </si>
  <si>
    <t>Bewertbare Rechte (014) - /074, 091A/</t>
  </si>
  <si>
    <t>Sonstige Forderungen aus Lieferungen und Leistungen (311A, 312A, 313A, 314A, 315A, 31XA) - /391A/</t>
  </si>
  <si>
    <t>Andere Forderungen (335A, 33XA, 371A, 374A, 375A,  378A) - /391A/</t>
  </si>
  <si>
    <t>Kurzfristiges Finanzvermögen ohne kurzfristiges Finanzvermögen in verbudenen Buchführungseinheiten (251A, 253A, 256A, 257A, 25XA) - /291A, 29XA/</t>
  </si>
  <si>
    <t>Rechnungsabgrenzungsposten Summe (Z. 75 bis Z. 78)</t>
  </si>
  <si>
    <t>Erträge aus der Finanzierungstätigkeit insgesamt Z. 30 + Z. 31 + Z. 35 + Z. 39 + Z. 42 + Z. 43 + Z. 44</t>
  </si>
  <si>
    <t>Personalaufwendungen (Z. 16 bis Z. 19)</t>
  </si>
  <si>
    <t>Bestandsveränderung der innerbetrieblichen Vorräte (+/-) (Kontengruppe 61)</t>
  </si>
  <si>
    <t>Wertberichtigungen auf langfristige immaterielle Vermögensgegenstände und Sachanlagen (+/-) (553)</t>
  </si>
  <si>
    <t>Mehrwert (Z. 03 + Z. 04 + Z. 05 + Z. 06 + Z. 07)
- (Z. 11 + Z. 12 + Z. 13 + Z. 14)</t>
  </si>
  <si>
    <t>Erträge aus dem kurzfristigen Finanzvermögen Summe (Z. 36 bis Z. 38)</t>
  </si>
  <si>
    <t>Anhang (Úč POD 3-01) (in ganzen Euro oder Eurocenten)</t>
  </si>
  <si>
    <t xml:space="preserve"> zu bezeichnen)</t>
  </si>
  <si>
    <t>Geleistete Anzahlungen auf Finanzanlagen 
(053) - /095A/</t>
  </si>
  <si>
    <t>Forderungen aus Lieferungen und Leistungen Summe
(Z. 43 bis Z. 45)</t>
  </si>
  <si>
    <t>Forderungen im Rahmen der Sozialversicherung
(336) - /391A/</t>
  </si>
  <si>
    <t>Kurzfristiges Finanzvermögen in verbudenen Buchführungseinheiten (251A, 253A, 256A, 257A, 25XA)
- /291A, 29XA/</t>
  </si>
  <si>
    <t>Eigene Aktien und eigene Geschäftsanteile (252)</t>
  </si>
  <si>
    <t>Selbständige bewegbare Sachen und Gesamtheiten von bewegbaren Sachen (022) - /082, 092A/</t>
  </si>
  <si>
    <t>Aufwendungen künftiger Perioden langfristig
(381A, 382A)</t>
  </si>
  <si>
    <t>Aufwendungen künftiger Perioden kurzfristig
(381A, 382A)</t>
  </si>
  <si>
    <t>Eigenkapital Z. 81 + Z. 85 + Z. 86 + Z. 87 + Z. 90 + Z. 93
+ Z. 97 + Z. 100</t>
  </si>
  <si>
    <t>Bewertungsdifferenzen aus der Neubewertung von Vermögensgegenständen und Verbindlichkeiten
(+/- 414)</t>
  </si>
  <si>
    <t>Verbindlichkeiten aus Lieferungen und Leistungen gegenüber verbundene Buchführungseinheiten
(321A, 475A, 476A)</t>
  </si>
  <si>
    <t>Kurzfristige Finanzierungshilfen (241, 249, 24X, 473A
/-/255A)</t>
  </si>
  <si>
    <t>Rechnungsabgrenzungsposten Summe
(Z. 142 bis Z. 145)</t>
  </si>
  <si>
    <t>Aufwendungen auf Finanzierungstätigkeit insgesamt Z. 46 + Z. 47 + Z. 48 + Z. 49 + Z. 52 + Z. 53 + Z. 54</t>
  </si>
  <si>
    <t>Jahresüberschuss/Jahresfehlbetrag nach Steuern
(+/-) (r. 56 - r. 57 - r. 60)</t>
  </si>
  <si>
    <t xml:space="preserve"> - ordentlicher</t>
  </si>
  <si>
    <t xml:space="preserve"> - Zwischenabschluss</t>
  </si>
  <si>
    <t>X</t>
  </si>
  <si>
    <t>Übertrag der Ergebnisanteile an die Gesellschafter
(+/- 596)</t>
  </si>
  <si>
    <t>Sonstige betriebliche Aufwendungen
(543, 544, 545, 546, 548, 549, 555, 557)</t>
  </si>
  <si>
    <t>VERMÖGENSGEGENSTÄNDE INSGESAMT Z. 02 + Z. 33 + Z. 74</t>
  </si>
  <si>
    <t>Jahresüberschuss/Jahresfehlbetrag nach Steuern /+-/  Z. 01 - (Z. 81 + Z. 85 + Z. 86 + Z. 87 + Z. 90 + Z. 93 + Z. 97 + Z. 101 + Z. 141)</t>
  </si>
  <si>
    <t>Kurzfristige Verbindlichkeiten Summe (Z. 123 + Z. 127 bis Z. 135)</t>
  </si>
  <si>
    <t>Erlöse aus dem Verkauf von langfristigen immateriellen Vermögensgegenständen, Sachanlagen und Material (641, 642)</t>
  </si>
  <si>
    <t>Sonstige betriebliche Erträge (644, 645, 646, 648, 655, 657)</t>
  </si>
  <si>
    <t>Sonstige langfristige immaterielle Vermögensgegenstände (019, 01X) - /079, 07X, 091A/</t>
  </si>
  <si>
    <t>Langfristige immaterielle Vermögensgegenstände in Anschaffung (041) - /093/</t>
  </si>
  <si>
    <t>Forderungen aus Lieferungen und Leistungen Summe
(Z. 55 bis Z. 57)</t>
  </si>
  <si>
    <t>Forderungen gegen Gesellschafter, Mitglieder und Vereinigungen (354A, 355A, 358A, 35XA, 398A) - /391A/</t>
  </si>
  <si>
    <t>Geleistete Anzahlungen auf Sachanlagen (052)
- /095A/</t>
  </si>
  <si>
    <t>Ausleihungen und sonstige Finanzanlagen mit einer Restlaufzeit bis zu einem Jahr (066A, 067A, 069A, 06XA)
- /096A/</t>
  </si>
  <si>
    <t>Unfertige Erzeugnisse und Halbfabrikate  (121, 122, 12X)
- /192, 193, 19X/</t>
  </si>
  <si>
    <t>Verbindlichkeiten Z. 102 + Z. 118 + Z. 121 + Z. 122 + Z. 136
 + Z. 139 + Z. 140</t>
  </si>
  <si>
    <r>
      <t xml:space="preserve">Erträge aus der Wirtschaftstätigkeit </t>
    </r>
    <r>
      <rPr>
        <b/>
        <sz val="8"/>
        <rFont val="Calibri"/>
        <family val="2"/>
      </rPr>
      <t>[</t>
    </r>
    <r>
      <rPr>
        <b/>
        <sz val="8"/>
        <rFont val="Century Gothic"/>
        <family val="2"/>
      </rPr>
      <t>betriebliche Tätigkeit</t>
    </r>
    <r>
      <rPr>
        <b/>
        <sz val="8"/>
        <rFont val="Calibri"/>
        <family val="2"/>
      </rPr>
      <t>]</t>
    </r>
    <r>
      <rPr>
        <b/>
        <sz val="8"/>
        <rFont val="Century Gothic"/>
        <family val="2"/>
      </rPr>
      <t xml:space="preserve"> insgesamt Summe (Z. 03 bis Z. 09) </t>
    </r>
  </si>
  <si>
    <t>Aufwendungen auf die Wirtschaftstätigkeit [betriebliche Tätigkeit] insgesamt Z. 11 + Z. 12 + Z. 13
+ Z. 14 + Z. 15 + Z. 20 +Z. 21 +Z. 24 + Z. 25 + Z. 26</t>
  </si>
  <si>
    <t>Ergebnis der Geschäftstätigkeit aus der Wirtschaftstätigkeit [Betriebsergebnis] (+/-) (r. 02
- r. 10)</t>
  </si>
  <si>
    <t>Dauerhafte bepflanzte Bestände (025) - /085, 092A/</t>
  </si>
  <si>
    <t>Zucht- und Zugtiere (026) - /086, 092A/</t>
  </si>
  <si>
    <t>Sonstige Sachanlagen (029, 02X, 032) - /089, 08X, 092A/</t>
  </si>
  <si>
    <t>31. März 2015</t>
  </si>
  <si>
    <t>H</t>
  </si>
  <si>
    <t>d</t>
  </si>
  <si>
    <t>g</t>
  </si>
  <si>
    <t>E</t>
  </si>
  <si>
    <t>/</t>
  </si>
  <si>
    <t>Z</t>
  </si>
  <si>
    <t>Wertpapiere und Anteile mit der Beteiligung außer an verbundenen Buchführungseinheiten 
(062A) - /096A/</t>
  </si>
  <si>
    <t>Ausleihungen im Rahmen der Beteiligung außer an verbundene Buchführungseinheiten
(066A) - /096A/</t>
  </si>
  <si>
    <t>Forderungen aus Lieferungen und Leistungen im Rahmen der Beteiligung außer Forderungen gegen verbundene Buchführungseinheiten (311A, 312A, 313A, 314A, 315A, 31XA) - /391A/</t>
  </si>
  <si>
    <t>Sonstige Forderungen im Rahmen der Beteiligung außer Forderungen gegen verbundene Buchführungseinheiten (351A) - /391A/</t>
  </si>
  <si>
    <t>Sonstige Forderungen im Rahmen der Beteiligung außer Forderungen gegen verbundene Buchführungseinheiten  (351A) - /391A/</t>
  </si>
  <si>
    <t>Verbindlichkeiten aus Lieferungen und Leistungen im Rahmen der Beteiligung außer Verbindlichkeiten gegenüber verbundene Buchführungseinheiten  (321A, 475A, 476A)</t>
  </si>
  <si>
    <t>Sonstige Verbindlichkeiten im Rahmen der Beteiligung außer Verbindlichkeiten gegenüber verbundene Buchführungseinheiten (471A, 47XA)</t>
  </si>
  <si>
    <t>Verbindlichkeiten aus Lieferungen und Leistungen im Rahmen der Beteiligung außer Verbindlichkeiten gegenüber verbundene Buchführungseinheiten (321A, 322A, 324A, 325A, 326A, 32XA, 475A, 476A, 478A, 47XA)</t>
  </si>
  <si>
    <t>Sonstige Verbindlichkeiten im Rahmen der Beteiligung außer Verbindlichkeiten gegenüber verbundene Buchführungseinheiten (361A, 36XA, 471A, 47XA)</t>
  </si>
  <si>
    <t>Erträge aus Wertpapieren und Anteilen in der Beteiligung außer  Erträge der verbundenen Buchführungseinheiten (665A )</t>
  </si>
  <si>
    <t>Erträge aus dem kurzfristigen Finanzvermögen in der Beteiligung außer Erträge der verbundenen Buchführungseinheiten (666A)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</si>
</sst>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9"/>
      <name val="Century Gothic"/>
      <family val="2"/>
    </font>
    <font>
      <sz val="11"/>
      <name val="Century Gothic"/>
      <family val="2"/>
    </font>
    <font>
      <sz val="10"/>
      <name val="Times New Roman CE"/>
      <family val="1"/>
    </font>
    <font>
      <b/>
      <sz val="8"/>
      <name val="Calibri"/>
      <family val="2"/>
    </font>
    <font>
      <sz val="9"/>
      <name val="Times New Roman C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49" fontId="4" fillId="0" borderId="0" xfId="55" applyNumberFormat="1" applyFont="1" applyBorder="1" applyProtection="1">
      <alignment/>
      <protection/>
    </xf>
    <xf numFmtId="49" fontId="3" fillId="0" borderId="0" xfId="55" applyNumberFormat="1" applyFont="1" applyBorder="1" applyProtection="1">
      <alignment/>
      <protection/>
    </xf>
    <xf numFmtId="49" fontId="3" fillId="0" borderId="0" xfId="55" applyNumberFormat="1" applyFont="1" applyProtection="1">
      <alignment/>
      <protection/>
    </xf>
    <xf numFmtId="49" fontId="6" fillId="0" borderId="0" xfId="55" applyNumberFormat="1" applyFont="1" applyProtection="1">
      <alignment/>
      <protection/>
    </xf>
    <xf numFmtId="49" fontId="4" fillId="0" borderId="0" xfId="55" applyNumberFormat="1" applyFont="1" applyProtection="1">
      <alignment/>
      <protection/>
    </xf>
    <xf numFmtId="49" fontId="7" fillId="0" borderId="0" xfId="55" applyNumberFormat="1" applyFont="1" applyProtection="1">
      <alignment/>
      <protection/>
    </xf>
    <xf numFmtId="49" fontId="4" fillId="0" borderId="0" xfId="55" applyNumberFormat="1" applyFont="1" applyBorder="1" applyAlignment="1" applyProtection="1">
      <alignment horizontal="center" vertical="center"/>
      <protection/>
    </xf>
    <xf numFmtId="49" fontId="3" fillId="0" borderId="10" xfId="55" applyNumberFormat="1" applyFont="1" applyBorder="1" applyAlignment="1" applyProtection="1">
      <alignment horizontal="center" vertical="center"/>
      <protection/>
    </xf>
    <xf numFmtId="49" fontId="3" fillId="0" borderId="0" xfId="55" applyNumberFormat="1" applyFont="1" applyAlignment="1" applyProtection="1">
      <alignment horizontal="center" vertical="center"/>
      <protection/>
    </xf>
    <xf numFmtId="49" fontId="4" fillId="0" borderId="0" xfId="55" applyNumberFormat="1" applyFont="1" applyAlignment="1" applyProtection="1">
      <alignment horizontal="center" vertical="center"/>
      <protection/>
    </xf>
    <xf numFmtId="49" fontId="4" fillId="0" borderId="11" xfId="55" applyNumberFormat="1" applyFont="1" applyBorder="1" applyProtection="1">
      <alignment/>
      <protection/>
    </xf>
    <xf numFmtId="49" fontId="4" fillId="0" borderId="12" xfId="55" applyNumberFormat="1" applyFont="1" applyBorder="1" applyProtection="1">
      <alignment/>
      <protection/>
    </xf>
    <xf numFmtId="49" fontId="8" fillId="0" borderId="13" xfId="55" applyNumberFormat="1" applyFont="1" applyBorder="1" applyProtection="1">
      <alignment/>
      <protection/>
    </xf>
    <xf numFmtId="49" fontId="5" fillId="0" borderId="0" xfId="55" applyNumberFormat="1" applyFont="1" applyProtection="1">
      <alignment/>
      <protection/>
    </xf>
    <xf numFmtId="0" fontId="3" fillId="0" borderId="0" xfId="55" applyNumberFormat="1" applyFont="1" applyBorder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164" fontId="9" fillId="33" borderId="14" xfId="0" applyNumberFormat="1" applyFont="1" applyFill="1" applyBorder="1" applyAlignment="1" applyProtection="1">
      <alignment horizontal="center" vertical="top" wrapText="1"/>
      <protection/>
    </xf>
    <xf numFmtId="164" fontId="9" fillId="33" borderId="14" xfId="0" applyNumberFormat="1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vertical="center"/>
      <protection/>
    </xf>
    <xf numFmtId="3" fontId="3" fillId="0" borderId="1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9" fillId="33" borderId="21" xfId="0" applyFont="1" applyFill="1" applyBorder="1" applyAlignment="1" applyProtection="1">
      <alignment horizontal="center" wrapText="1"/>
      <protection/>
    </xf>
    <xf numFmtId="164" fontId="9" fillId="33" borderId="18" xfId="0" applyNumberFormat="1" applyFont="1" applyFill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165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165" fontId="8" fillId="0" borderId="19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65" fontId="8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165" fontId="8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165" fontId="8" fillId="0" borderId="0" xfId="0" applyNumberFormat="1" applyFont="1" applyAlignment="1" applyProtection="1">
      <alignment horizontal="center"/>
      <protection/>
    </xf>
    <xf numFmtId="49" fontId="8" fillId="0" borderId="11" xfId="55" applyNumberFormat="1" applyFont="1" applyBorder="1" applyProtection="1">
      <alignment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6" fillId="0" borderId="0" xfId="55" applyNumberFormat="1" applyFont="1" applyAlignment="1" applyProtection="1">
      <alignment wrapText="1"/>
      <protection/>
    </xf>
    <xf numFmtId="49" fontId="10" fillId="0" borderId="0" xfId="55" applyNumberFormat="1" applyFont="1" applyProtection="1">
      <alignment/>
      <protection/>
    </xf>
    <xf numFmtId="0" fontId="10" fillId="0" borderId="0" xfId="55" applyNumberFormat="1" applyFont="1" applyProtection="1">
      <alignment/>
      <protection/>
    </xf>
    <xf numFmtId="49" fontId="3" fillId="0" borderId="0" xfId="55" applyNumberFormat="1" applyFont="1" applyBorder="1" applyAlignment="1" applyProtection="1">
      <alignment horizontal="center" vertical="center"/>
      <protection/>
    </xf>
    <xf numFmtId="49" fontId="7" fillId="0" borderId="0" xfId="55" applyNumberFormat="1" applyFont="1" applyProtection="1">
      <alignment/>
      <protection/>
    </xf>
    <xf numFmtId="0" fontId="4" fillId="0" borderId="0" xfId="55" applyNumberFormat="1" applyFont="1" applyBorder="1" applyAlignment="1" applyProtection="1">
      <alignment horizontal="center"/>
      <protection/>
    </xf>
    <xf numFmtId="0" fontId="3" fillId="0" borderId="0" xfId="55" applyNumberFormat="1" applyFont="1" applyBorder="1" applyAlignment="1" applyProtection="1">
      <alignment horizontal="left"/>
      <protection/>
    </xf>
    <xf numFmtId="0" fontId="3" fillId="0" borderId="15" xfId="55" applyNumberFormat="1" applyFont="1" applyFill="1" applyBorder="1" applyProtection="1">
      <alignment/>
      <protection/>
    </xf>
    <xf numFmtId="0" fontId="3" fillId="0" borderId="16" xfId="55" applyNumberFormat="1" applyFont="1" applyFill="1" applyBorder="1" applyProtection="1">
      <alignment/>
      <protection/>
    </xf>
    <xf numFmtId="0" fontId="3" fillId="0" borderId="0" xfId="55" applyNumberFormat="1" applyFont="1" applyFill="1" applyBorder="1" applyProtection="1">
      <alignment/>
      <protection/>
    </xf>
    <xf numFmtId="0" fontId="3" fillId="0" borderId="16" xfId="55" applyNumberFormat="1" applyFont="1" applyFill="1" applyBorder="1" applyAlignment="1" applyProtection="1">
      <alignment horizontal="right"/>
      <protection/>
    </xf>
    <xf numFmtId="0" fontId="4" fillId="0" borderId="16" xfId="55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55" applyNumberFormat="1" applyFont="1" applyAlignment="1" applyProtection="1">
      <alignment horizontal="right"/>
      <protection/>
    </xf>
    <xf numFmtId="0" fontId="8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wrapText="1"/>
      <protection/>
    </xf>
    <xf numFmtId="164" fontId="8" fillId="0" borderId="16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49" fontId="4" fillId="0" borderId="16" xfId="55" applyNumberFormat="1" applyFont="1" applyBorder="1" applyAlignment="1" applyProtection="1">
      <alignment horizontal="right"/>
      <protection/>
    </xf>
    <xf numFmtId="49" fontId="3" fillId="0" borderId="25" xfId="55" applyNumberFormat="1" applyFont="1" applyBorder="1" applyAlignment="1" applyProtection="1">
      <alignment horizontal="right"/>
      <protection/>
    </xf>
    <xf numFmtId="0" fontId="3" fillId="0" borderId="26" xfId="55" applyNumberFormat="1" applyFont="1" applyFill="1" applyBorder="1" applyAlignment="1" applyProtection="1">
      <alignment horizontal="right"/>
      <protection/>
    </xf>
    <xf numFmtId="49" fontId="3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55" applyNumberFormat="1" applyFont="1" applyBorder="1" applyAlignment="1" applyProtection="1">
      <alignment horizontal="center" vertical="center"/>
      <protection locked="0"/>
    </xf>
    <xf numFmtId="49" fontId="3" fillId="0" borderId="26" xfId="55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/>
    </xf>
    <xf numFmtId="165" fontId="9" fillId="0" borderId="19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3" fillId="0" borderId="0" xfId="55" applyNumberFormat="1" applyFont="1" applyBorder="1" applyAlignment="1" applyProtection="1">
      <alignment horizontal="center"/>
      <protection/>
    </xf>
    <xf numFmtId="49" fontId="7" fillId="0" borderId="0" xfId="55" applyNumberFormat="1" applyFont="1" applyAlignment="1" applyProtection="1">
      <alignment/>
      <protection/>
    </xf>
    <xf numFmtId="49" fontId="11" fillId="0" borderId="0" xfId="55" applyNumberFormat="1" applyFont="1" applyAlignment="1" applyProtection="1">
      <alignment/>
      <protection/>
    </xf>
    <xf numFmtId="0" fontId="6" fillId="0" borderId="0" xfId="55" applyNumberFormat="1" applyFont="1" applyFill="1" applyAlignment="1" applyProtection="1">
      <alignment vertical="center"/>
      <protection/>
    </xf>
    <xf numFmtId="49" fontId="4" fillId="0" borderId="0" xfId="55" applyNumberFormat="1" applyFont="1" applyBorder="1" applyAlignment="1" applyProtection="1">
      <alignment horizontal="center"/>
      <protection/>
    </xf>
    <xf numFmtId="49" fontId="4" fillId="0" borderId="0" xfId="55" applyNumberFormat="1" applyFont="1" applyBorder="1" applyAlignment="1" applyProtection="1">
      <alignment/>
      <protection locked="0"/>
    </xf>
    <xf numFmtId="49" fontId="3" fillId="0" borderId="0" xfId="55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right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wrapText="1"/>
      <protection/>
    </xf>
    <xf numFmtId="0" fontId="9" fillId="33" borderId="11" xfId="0" applyFont="1" applyFill="1" applyBorder="1" applyAlignment="1" applyProtection="1">
      <alignment wrapText="1"/>
      <protection/>
    </xf>
    <xf numFmtId="0" fontId="9" fillId="33" borderId="12" xfId="0" applyFont="1" applyFill="1" applyBorder="1" applyAlignment="1" applyProtection="1">
      <alignment wrapText="1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165" fontId="9" fillId="34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3" fontId="3" fillId="0" borderId="19" xfId="0" applyNumberFormat="1" applyFont="1" applyBorder="1" applyAlignment="1" applyProtection="1">
      <alignment vertical="center"/>
      <protection/>
    </xf>
    <xf numFmtId="49" fontId="6" fillId="0" borderId="0" xfId="55" applyNumberFormat="1" applyFont="1" applyFill="1" applyAlignment="1" applyProtection="1">
      <alignment wrapText="1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0" fontId="3" fillId="0" borderId="28" xfId="0" applyNumberFormat="1" applyFont="1" applyBorder="1" applyAlignment="1" applyProtection="1">
      <alignment horizontal="right" vertical="center" wrapText="1"/>
      <protection/>
    </xf>
    <xf numFmtId="0" fontId="8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26" xfId="0" applyNumberFormat="1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0" xfId="55" applyNumberFormat="1" applyFont="1" applyBorder="1" applyAlignment="1" applyProtection="1">
      <alignment horizontal="right" vertical="center"/>
      <protection/>
    </xf>
    <xf numFmtId="49" fontId="3" fillId="0" borderId="28" xfId="55" applyNumberFormat="1" applyFont="1" applyBorder="1" applyAlignment="1" applyProtection="1">
      <alignment horizontal="right" vertical="center"/>
      <protection/>
    </xf>
    <xf numFmtId="0" fontId="3" fillId="0" borderId="24" xfId="55" applyNumberFormat="1" applyFont="1" applyFill="1" applyBorder="1" applyAlignment="1" applyProtection="1">
      <alignment horizontal="right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0" borderId="28" xfId="55" applyNumberFormat="1" applyFont="1" applyFill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vertical="center"/>
      <protection/>
    </xf>
    <xf numFmtId="3" fontId="3" fillId="0" borderId="27" xfId="0" applyNumberFormat="1" applyFont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vertical="center" wrapText="1"/>
      <protection/>
    </xf>
    <xf numFmtId="3" fontId="9" fillId="33" borderId="10" xfId="0" applyNumberFormat="1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9" fillId="0" borderId="27" xfId="0" applyNumberFormat="1" applyFont="1" applyBorder="1" applyAlignment="1" applyProtection="1">
      <alignment horizontal="center" vertical="center"/>
      <protection/>
    </xf>
    <xf numFmtId="3" fontId="3" fillId="0" borderId="27" xfId="0" applyNumberFormat="1" applyFont="1" applyBorder="1" applyAlignment="1" applyProtection="1">
      <alignment horizontal="right" vertical="center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9" fillId="34" borderId="27" xfId="0" applyFont="1" applyFill="1" applyBorder="1" applyAlignment="1" applyProtection="1">
      <alignment horizontal="center" vertical="center"/>
      <protection/>
    </xf>
    <xf numFmtId="165" fontId="9" fillId="34" borderId="27" xfId="0" applyNumberFormat="1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165" fontId="9" fillId="33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4" fillId="0" borderId="0" xfId="55" applyNumberFormat="1" applyFont="1" applyAlignment="1" applyProtection="1">
      <alignment vertical="center"/>
      <protection/>
    </xf>
    <xf numFmtId="49" fontId="4" fillId="0" borderId="0" xfId="55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3" fontId="3" fillId="34" borderId="19" xfId="0" applyNumberFormat="1" applyFont="1" applyFill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0" fontId="9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0" fontId="9" fillId="0" borderId="32" xfId="0" applyFont="1" applyBorder="1" applyAlignment="1" applyProtection="1">
      <alignment vertical="center"/>
      <protection/>
    </xf>
    <xf numFmtId="49" fontId="9" fillId="0" borderId="32" xfId="0" applyNumberFormat="1" applyFont="1" applyBorder="1" applyAlignment="1" applyProtection="1">
      <alignment horizontal="center" vertical="center"/>
      <protection/>
    </xf>
    <xf numFmtId="3" fontId="3" fillId="0" borderId="32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right" vertical="center" wrapText="1"/>
      <protection locked="0"/>
    </xf>
    <xf numFmtId="0" fontId="8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20" xfId="0" applyNumberFormat="1" applyFont="1" applyBorder="1" applyAlignment="1" applyProtection="1">
      <alignment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right" vertical="center"/>
      <protection/>
    </xf>
    <xf numFmtId="0" fontId="9" fillId="0" borderId="33" xfId="0" applyNumberFormat="1" applyFont="1" applyBorder="1" applyAlignment="1" applyProtection="1">
      <alignment horizontal="center" vertical="center"/>
      <protection/>
    </xf>
    <xf numFmtId="3" fontId="3" fillId="0" borderId="33" xfId="0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49" fontId="9" fillId="0" borderId="21" xfId="55" applyNumberFormat="1" applyFont="1" applyBorder="1" applyAlignment="1" applyProtection="1">
      <alignment vertical="center"/>
      <protection locked="0"/>
    </xf>
    <xf numFmtId="49" fontId="3" fillId="0" borderId="15" xfId="55" applyNumberFormat="1" applyFont="1" applyBorder="1" applyAlignment="1" applyProtection="1">
      <alignment vertical="center"/>
      <protection locked="0"/>
    </xf>
    <xf numFmtId="49" fontId="3" fillId="0" borderId="16" xfId="55" applyNumberFormat="1" applyFont="1" applyBorder="1" applyAlignment="1" applyProtection="1">
      <alignment vertical="center"/>
      <protection locked="0"/>
    </xf>
    <xf numFmtId="49" fontId="4" fillId="0" borderId="16" xfId="55" applyNumberFormat="1" applyFont="1" applyBorder="1" applyAlignment="1" applyProtection="1">
      <alignment/>
      <protection locked="0"/>
    </xf>
    <xf numFmtId="49" fontId="3" fillId="0" borderId="24" xfId="55" applyNumberFormat="1" applyFont="1" applyBorder="1" applyAlignment="1" applyProtection="1">
      <alignment vertical="center"/>
      <protection locked="0"/>
    </xf>
    <xf numFmtId="49" fontId="3" fillId="0" borderId="17" xfId="55" applyNumberFormat="1" applyFont="1" applyBorder="1" applyAlignment="1" applyProtection="1">
      <alignment vertical="center"/>
      <protection locked="0"/>
    </xf>
    <xf numFmtId="0" fontId="3" fillId="0" borderId="10" xfId="55" applyNumberFormat="1" applyFont="1" applyBorder="1" applyAlignment="1" applyProtection="1">
      <alignment horizont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/>
    </xf>
    <xf numFmtId="49" fontId="4" fillId="0" borderId="0" xfId="55" applyNumberFormat="1" applyFont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49" fontId="4" fillId="0" borderId="0" xfId="55" applyNumberFormat="1" applyFont="1" applyBorder="1" applyAlignment="1" applyProtection="1">
      <alignment/>
      <protection/>
    </xf>
    <xf numFmtId="49" fontId="4" fillId="0" borderId="21" xfId="55" applyNumberFormat="1" applyFont="1" applyBorder="1" applyAlignment="1" applyProtection="1">
      <alignment/>
      <protection/>
    </xf>
    <xf numFmtId="49" fontId="4" fillId="0" borderId="24" xfId="55" applyNumberFormat="1" applyFont="1" applyBorder="1" applyAlignment="1" applyProtection="1">
      <alignment/>
      <protection/>
    </xf>
    <xf numFmtId="49" fontId="4" fillId="0" borderId="16" xfId="55" applyNumberFormat="1" applyFont="1" applyBorder="1" applyAlignment="1" applyProtection="1">
      <alignment/>
      <protection/>
    </xf>
    <xf numFmtId="49" fontId="4" fillId="0" borderId="15" xfId="55" applyNumberFormat="1" applyFont="1" applyBorder="1" applyAlignment="1" applyProtection="1">
      <alignment/>
      <protection/>
    </xf>
    <xf numFmtId="49" fontId="4" fillId="0" borderId="17" xfId="55" applyNumberFormat="1" applyFont="1" applyBorder="1" applyAlignment="1" applyProtection="1">
      <alignment/>
      <protection/>
    </xf>
    <xf numFmtId="49" fontId="6" fillId="0" borderId="0" xfId="55" applyNumberFormat="1" applyFont="1" applyFill="1" applyAlignment="1" applyProtection="1">
      <alignment horizontal="center" wrapText="1"/>
      <protection/>
    </xf>
    <xf numFmtId="49" fontId="4" fillId="0" borderId="10" xfId="55" applyNumberFormat="1" applyFont="1" applyBorder="1" applyAlignment="1" applyProtection="1">
      <alignment horizontal="center"/>
      <protection locked="0"/>
    </xf>
    <xf numFmtId="49" fontId="4" fillId="0" borderId="10" xfId="55" applyNumberFormat="1" applyFont="1" applyBorder="1" applyAlignment="1" applyProtection="1">
      <alignment horizontal="center" vertical="center"/>
      <protection locked="0"/>
    </xf>
    <xf numFmtId="49" fontId="5" fillId="0" borderId="10" xfId="55" applyNumberFormat="1" applyFont="1" applyBorder="1" applyAlignment="1" applyProtection="1">
      <alignment horizontal="center" vertical="center"/>
      <protection locked="0"/>
    </xf>
    <xf numFmtId="49" fontId="4" fillId="0" borderId="0" xfId="55" applyNumberFormat="1" applyFont="1" applyBorder="1" applyProtection="1">
      <alignment/>
      <protection locked="0"/>
    </xf>
    <xf numFmtId="49" fontId="4" fillId="0" borderId="16" xfId="55" applyNumberFormat="1" applyFont="1" applyBorder="1" applyProtection="1">
      <alignment/>
      <protection locked="0"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5" xfId="55" applyNumberFormat="1" applyFont="1" applyBorder="1" applyAlignment="1" applyProtection="1">
      <alignment horizontal="center"/>
      <protection/>
    </xf>
    <xf numFmtId="49" fontId="3" fillId="0" borderId="28" xfId="55" applyNumberFormat="1" applyFont="1" applyBorder="1" applyAlignment="1" applyProtection="1">
      <alignment horizontal="center"/>
      <protection/>
    </xf>
    <xf numFmtId="49" fontId="6" fillId="0" borderId="0" xfId="55" applyNumberFormat="1" applyFont="1" applyFill="1" applyAlignment="1" applyProtection="1">
      <alignment horizontal="center" wrapText="1"/>
      <protection locked="0"/>
    </xf>
    <xf numFmtId="49" fontId="6" fillId="0" borderId="0" xfId="55" applyNumberFormat="1" applyFont="1" applyAlignment="1" applyProtection="1">
      <alignment horizontal="center"/>
      <protection locked="0"/>
    </xf>
    <xf numFmtId="49" fontId="8" fillId="0" borderId="13" xfId="55" applyNumberFormat="1" applyFont="1" applyBorder="1" applyAlignment="1" applyProtection="1">
      <alignment horizontal="left" vertical="top" wrapText="1"/>
      <protection/>
    </xf>
    <xf numFmtId="49" fontId="8" fillId="0" borderId="11" xfId="55" applyNumberFormat="1" applyFont="1" applyBorder="1" applyAlignment="1" applyProtection="1">
      <alignment horizontal="left" vertical="top" wrapText="1"/>
      <protection/>
    </xf>
    <xf numFmtId="49" fontId="8" fillId="0" borderId="12" xfId="55" applyNumberFormat="1" applyFont="1" applyBorder="1" applyAlignment="1" applyProtection="1">
      <alignment horizontal="left" vertical="top" wrapText="1"/>
      <protection/>
    </xf>
    <xf numFmtId="49" fontId="8" fillId="0" borderId="0" xfId="55" applyNumberFormat="1" applyFont="1" applyBorder="1" applyAlignment="1" applyProtection="1">
      <alignment horizontal="left" vertical="top" wrapText="1"/>
      <protection/>
    </xf>
    <xf numFmtId="49" fontId="8" fillId="0" borderId="24" xfId="55" applyNumberFormat="1" applyFont="1" applyBorder="1" applyAlignment="1" applyProtection="1">
      <alignment horizontal="left" vertical="top" wrapText="1"/>
      <protection/>
    </xf>
    <xf numFmtId="49" fontId="3" fillId="0" borderId="21" xfId="55" applyNumberFormat="1" applyFont="1" applyBorder="1" applyAlignment="1" applyProtection="1">
      <alignment horizontal="left" vertical="center"/>
      <protection locked="0"/>
    </xf>
    <xf numFmtId="49" fontId="3" fillId="0" borderId="0" xfId="55" applyNumberFormat="1" applyFont="1" applyBorder="1" applyAlignment="1" applyProtection="1">
      <alignment horizontal="left" vertical="center"/>
      <protection locked="0"/>
    </xf>
    <xf numFmtId="49" fontId="3" fillId="0" borderId="24" xfId="55" applyNumberFormat="1" applyFont="1" applyBorder="1" applyAlignment="1" applyProtection="1">
      <alignment horizontal="left" vertical="center"/>
      <protection locked="0"/>
    </xf>
    <xf numFmtId="49" fontId="7" fillId="0" borderId="0" xfId="55" applyNumberFormat="1" applyFont="1" applyAlignment="1" applyProtection="1">
      <alignment horizontal="center"/>
      <protection/>
    </xf>
    <xf numFmtId="49" fontId="7" fillId="0" borderId="0" xfId="55" applyNumberFormat="1" applyFont="1" applyAlignment="1" applyProtection="1">
      <alignment horizontal="center"/>
      <protection/>
    </xf>
    <xf numFmtId="49" fontId="6" fillId="0" borderId="0" xfId="55" applyNumberFormat="1" applyFont="1" applyAlignment="1" applyProtection="1">
      <alignment horizontal="center"/>
      <protection/>
    </xf>
    <xf numFmtId="49" fontId="6" fillId="0" borderId="0" xfId="55" applyNumberFormat="1" applyFont="1" applyFill="1" applyAlignment="1" applyProtection="1">
      <alignment horizontal="center" vertical="center"/>
      <protection locked="0"/>
    </xf>
    <xf numFmtId="49" fontId="4" fillId="0" borderId="0" xfId="55" applyNumberFormat="1" applyFont="1" applyAlignment="1" applyProtection="1">
      <alignment horizontal="center"/>
      <protection/>
    </xf>
    <xf numFmtId="49" fontId="4" fillId="0" borderId="0" xfId="55" applyNumberFormat="1" applyFont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37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center"/>
      <protection/>
    </xf>
    <xf numFmtId="3" fontId="9" fillId="33" borderId="13" xfId="0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9" fillId="0" borderId="41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9" fillId="0" borderId="45" xfId="0" applyFont="1" applyBorder="1" applyAlignment="1" applyProtection="1">
      <alignment horizontal="left" vertical="center" wrapText="1"/>
      <protection/>
    </xf>
    <xf numFmtId="0" fontId="9" fillId="0" borderId="46" xfId="0" applyFont="1" applyBorder="1" applyAlignment="1" applyProtection="1">
      <alignment horizontal="left" vertical="center" wrapText="1"/>
      <protection/>
    </xf>
    <xf numFmtId="0" fontId="9" fillId="0" borderId="47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49" xfId="0" applyFont="1" applyBorder="1" applyAlignment="1" applyProtection="1">
      <alignment horizontal="left" vertical="center" wrapText="1"/>
      <protection/>
    </xf>
    <xf numFmtId="0" fontId="9" fillId="0" borderId="50" xfId="0" applyFont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21" xfId="0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24" xfId="0" applyFont="1" applyFill="1" applyBorder="1" applyAlignment="1" applyProtection="1">
      <alignment horizont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4" borderId="27" xfId="0" applyFont="1" applyFill="1" applyBorder="1" applyAlignment="1" applyProtection="1">
      <alignment horizontal="left" vertical="center" wrapTex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3" fontId="3" fillId="34" borderId="51" xfId="0" applyNumberFormat="1" applyFont="1" applyFill="1" applyBorder="1" applyAlignment="1" applyProtection="1">
      <alignment horizontal="right" vertical="center"/>
      <protection locked="0"/>
    </xf>
    <xf numFmtId="3" fontId="3" fillId="34" borderId="52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Border="1" applyAlignment="1" applyProtection="1">
      <alignment horizontal="right" vertical="center"/>
      <protection/>
    </xf>
    <xf numFmtId="3" fontId="3" fillId="0" borderId="28" xfId="0" applyNumberFormat="1" applyFont="1" applyBorder="1" applyAlignment="1" applyProtection="1">
      <alignment horizontal="right" vertical="center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38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right" vertical="center"/>
      <protection locked="0"/>
    </xf>
    <xf numFmtId="3" fontId="3" fillId="34" borderId="37" xfId="0" applyNumberFormat="1" applyFont="1" applyFill="1" applyBorder="1" applyAlignment="1" applyProtection="1">
      <alignment horizontal="right" vertical="center"/>
      <protection/>
    </xf>
    <xf numFmtId="3" fontId="3" fillId="34" borderId="31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Border="1" applyAlignment="1" applyProtection="1">
      <alignment horizontal="right" vertical="center"/>
      <protection/>
    </xf>
    <xf numFmtId="3" fontId="3" fillId="0" borderId="31" xfId="0" applyNumberFormat="1" applyFont="1" applyBorder="1" applyAlignment="1" applyProtection="1">
      <alignment horizontal="right" vertical="center"/>
      <protection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3" fontId="3" fillId="0" borderId="36" xfId="0" applyNumberFormat="1" applyFont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38" xfId="0" applyNumberFormat="1" applyFont="1" applyBorder="1" applyAlignment="1" applyProtection="1">
      <alignment horizontal="right" vertical="center"/>
      <protection/>
    </xf>
    <xf numFmtId="3" fontId="3" fillId="0" borderId="40" xfId="0" applyNumberFormat="1" applyFont="1" applyBorder="1" applyAlignment="1" applyProtection="1">
      <alignment horizontal="right" vertical="center"/>
      <protection/>
    </xf>
    <xf numFmtId="3" fontId="3" fillId="0" borderId="2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vzorvykazov98" xfId="55"/>
    <cellStyle name="normální_cashflow9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</xdr:row>
      <xdr:rowOff>142875</xdr:rowOff>
    </xdr:from>
    <xdr:to>
      <xdr:col>27</xdr:col>
      <xdr:colOff>57150</xdr:colOff>
      <xdr:row>5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314450" y="666750"/>
          <a:ext cx="33528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JAHRESABSCHLUSS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M59"/>
  <sheetViews>
    <sheetView showGridLines="0" tabSelected="1" zoomScaleSheetLayoutView="100" zoomScalePageLayoutView="0" workbookViewId="0" topLeftCell="A1">
      <selection activeCell="O8" sqref="O8:P8"/>
    </sheetView>
  </sheetViews>
  <sheetFormatPr defaultColWidth="9.140625" defaultRowHeight="12.75"/>
  <cols>
    <col min="1" max="1" width="2.57421875" style="3" customWidth="1"/>
    <col min="2" max="2" width="2.28125" style="3" bestFit="1" customWidth="1"/>
    <col min="3" max="38" width="2.57421875" style="3" customWidth="1"/>
    <col min="39" max="16384" width="9.140625" style="3" customWidth="1"/>
  </cols>
  <sheetData>
    <row r="1" spans="1:26" s="2" customFormat="1" ht="13.5">
      <c r="A1" s="3"/>
      <c r="B1" s="3"/>
      <c r="C1" s="3"/>
      <c r="D1" s="3"/>
      <c r="E1" s="3"/>
      <c r="F1" s="3"/>
      <c r="G1" s="7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4" s="2" customFormat="1" ht="14.25">
      <c r="A2" s="3"/>
      <c r="B2" s="229" t="s">
        <v>106</v>
      </c>
      <c r="C2" s="230"/>
      <c r="D2" s="230"/>
      <c r="E2" s="231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B2" s="103"/>
      <c r="AD2" s="99"/>
      <c r="AF2" s="103"/>
      <c r="AG2" s="103"/>
      <c r="AH2" s="103"/>
    </row>
    <row r="3" spans="1:26" s="2" customFormat="1" ht="13.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>
      <c r="G4" s="2"/>
    </row>
    <row r="5" ht="13.5">
      <c r="G5" s="2"/>
    </row>
    <row r="6" ht="13.5">
      <c r="G6" s="2"/>
    </row>
    <row r="7" spans="6:30" ht="13.5" customHeight="1">
      <c r="F7" s="246" t="s">
        <v>186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101"/>
    </row>
    <row r="8" spans="12:25" s="4" customFormat="1" ht="14.25" customHeight="1">
      <c r="L8" s="244" t="s">
        <v>187</v>
      </c>
      <c r="M8" s="244"/>
      <c r="O8" s="232" t="s">
        <v>104</v>
      </c>
      <c r="P8" s="232"/>
      <c r="Q8" s="223"/>
      <c r="R8" s="233" t="s">
        <v>105</v>
      </c>
      <c r="S8" s="233"/>
      <c r="T8" s="141"/>
      <c r="U8" s="245">
        <v>2014</v>
      </c>
      <c r="V8" s="245"/>
      <c r="W8" s="245"/>
      <c r="X8" s="102"/>
      <c r="Y8" s="66"/>
    </row>
    <row r="9" s="4" customFormat="1" ht="14.25"/>
    <row r="10" spans="1:36" s="5" customFormat="1" ht="14.25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="6" customFormat="1" ht="13.5"/>
    <row r="12" s="6" customFormat="1" ht="13.5"/>
    <row r="13" s="6" customFormat="1" ht="13.5"/>
    <row r="14" spans="1:36" s="6" customFormat="1" ht="14.25">
      <c r="A14" s="70" t="s">
        <v>201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 t="s">
        <v>188</v>
      </c>
      <c r="M14" s="5"/>
      <c r="N14" s="5"/>
      <c r="O14" s="5"/>
      <c r="P14" s="5"/>
      <c r="Q14" s="5"/>
      <c r="R14" s="5"/>
      <c r="S14" s="5"/>
      <c r="T14" s="5" t="s">
        <v>190</v>
      </c>
      <c r="U14" s="5"/>
      <c r="V14" s="5"/>
      <c r="W14" s="5"/>
      <c r="X14" s="5"/>
      <c r="Y14" s="5"/>
      <c r="AA14" s="243" t="s">
        <v>193</v>
      </c>
      <c r="AB14" s="243"/>
      <c r="AC14" s="243"/>
      <c r="AD14" s="243"/>
      <c r="AE14" s="243"/>
      <c r="AF14" s="243"/>
      <c r="AG14" s="243"/>
      <c r="AH14" s="243"/>
      <c r="AI14" s="243"/>
      <c r="AJ14" s="5"/>
    </row>
    <row r="15" spans="1:35" s="5" customFormat="1" ht="14.25">
      <c r="A15" s="89" t="s">
        <v>100</v>
      </c>
      <c r="B15" s="89" t="s">
        <v>100</v>
      </c>
      <c r="C15" s="89" t="s">
        <v>100</v>
      </c>
      <c r="D15" s="89" t="s">
        <v>100</v>
      </c>
      <c r="E15" s="89" t="s">
        <v>100</v>
      </c>
      <c r="F15" s="89" t="s">
        <v>100</v>
      </c>
      <c r="G15" s="89" t="s">
        <v>100</v>
      </c>
      <c r="H15" s="89" t="s">
        <v>100</v>
      </c>
      <c r="I15" s="89" t="s">
        <v>100</v>
      </c>
      <c r="J15" s="89" t="s">
        <v>100</v>
      </c>
      <c r="AC15" s="6" t="s">
        <v>194</v>
      </c>
      <c r="AD15" s="6"/>
      <c r="AE15" s="6"/>
      <c r="AF15" s="6" t="s">
        <v>195</v>
      </c>
      <c r="AG15" s="6"/>
      <c r="AH15" s="6"/>
      <c r="AI15" s="6"/>
    </row>
    <row r="16" spans="12:35" s="5" customFormat="1" ht="14.25">
      <c r="L16" s="89" t="s">
        <v>4</v>
      </c>
      <c r="N16" s="180" t="s">
        <v>398</v>
      </c>
      <c r="O16" s="180"/>
      <c r="P16" s="180"/>
      <c r="Q16" s="180"/>
      <c r="R16" s="180"/>
      <c r="S16" s="180"/>
      <c r="T16" s="180"/>
      <c r="U16" s="89"/>
      <c r="V16" s="5" t="s">
        <v>191</v>
      </c>
      <c r="AA16" s="100" t="s">
        <v>196</v>
      </c>
      <c r="AB16" s="6"/>
      <c r="AC16" s="208">
        <v>0</v>
      </c>
      <c r="AD16" s="208">
        <v>1</v>
      </c>
      <c r="AE16" s="14"/>
      <c r="AF16" s="208">
        <v>2</v>
      </c>
      <c r="AG16" s="208">
        <v>0</v>
      </c>
      <c r="AH16" s="208">
        <v>1</v>
      </c>
      <c r="AI16" s="208">
        <v>4</v>
      </c>
    </row>
    <row r="17" spans="1:35" s="5" customFormat="1" ht="14.25">
      <c r="A17" s="6" t="s">
        <v>93</v>
      </c>
      <c r="L17" s="89"/>
      <c r="N17" s="180" t="s">
        <v>189</v>
      </c>
      <c r="O17" s="180"/>
      <c r="P17" s="180"/>
      <c r="Q17" s="180"/>
      <c r="R17" s="180"/>
      <c r="S17" s="180"/>
      <c r="T17" s="180"/>
      <c r="U17" s="89"/>
      <c r="V17" s="5" t="s">
        <v>192</v>
      </c>
      <c r="AA17" s="6" t="s">
        <v>197</v>
      </c>
      <c r="AB17" s="6"/>
      <c r="AC17" s="208">
        <v>1</v>
      </c>
      <c r="AD17" s="208">
        <v>2</v>
      </c>
      <c r="AE17" s="14"/>
      <c r="AF17" s="208">
        <v>2</v>
      </c>
      <c r="AG17" s="208">
        <v>0</v>
      </c>
      <c r="AH17" s="208">
        <v>1</v>
      </c>
      <c r="AI17" s="208">
        <v>4</v>
      </c>
    </row>
    <row r="18" spans="1:23" s="5" customFormat="1" ht="14.25">
      <c r="A18" s="89" t="s">
        <v>100</v>
      </c>
      <c r="B18" s="89" t="s">
        <v>100</v>
      </c>
      <c r="C18" s="89" t="s">
        <v>100</v>
      </c>
      <c r="D18" s="89" t="s">
        <v>100</v>
      </c>
      <c r="E18" s="89" t="s">
        <v>100</v>
      </c>
      <c r="F18" s="89" t="s">
        <v>100</v>
      </c>
      <c r="G18" s="89" t="s">
        <v>100</v>
      </c>
      <c r="H18" s="89" t="s">
        <v>100</v>
      </c>
      <c r="L18" s="89"/>
      <c r="N18" s="180" t="s">
        <v>399</v>
      </c>
      <c r="O18" s="181"/>
      <c r="P18" s="180"/>
      <c r="Q18" s="180"/>
      <c r="R18" s="180"/>
      <c r="S18" s="181"/>
      <c r="T18" s="7"/>
      <c r="U18" s="1"/>
      <c r="V18" s="1"/>
      <c r="W18" s="1"/>
    </row>
    <row r="19" spans="27:35" s="5" customFormat="1" ht="14.25"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 s="5" customFormat="1" ht="14.25">
      <c r="A20" s="6" t="s">
        <v>84</v>
      </c>
      <c r="I20" s="5" t="s">
        <v>200</v>
      </c>
      <c r="L20" s="67"/>
      <c r="M20" s="8" t="s">
        <v>4</v>
      </c>
      <c r="N20" s="5" t="s">
        <v>382</v>
      </c>
      <c r="Q20" s="68"/>
      <c r="T20" s="69"/>
      <c r="AA20" s="242" t="s">
        <v>198</v>
      </c>
      <c r="AB20" s="242"/>
      <c r="AC20" s="242"/>
      <c r="AD20" s="242"/>
      <c r="AE20" s="242"/>
      <c r="AF20" s="242"/>
      <c r="AG20" s="242"/>
      <c r="AH20" s="242"/>
      <c r="AI20" s="242"/>
    </row>
    <row r="21" spans="1:35" s="5" customFormat="1" ht="14.25">
      <c r="A21" s="89" t="s">
        <v>100</v>
      </c>
      <c r="B21" s="89" t="s">
        <v>100</v>
      </c>
      <c r="C21" s="5" t="s">
        <v>77</v>
      </c>
      <c r="D21" s="89" t="s">
        <v>100</v>
      </c>
      <c r="E21" s="89" t="s">
        <v>100</v>
      </c>
      <c r="F21" s="5" t="s">
        <v>77</v>
      </c>
      <c r="G21" s="89" t="s">
        <v>100</v>
      </c>
      <c r="AA21" s="242" t="s">
        <v>199</v>
      </c>
      <c r="AB21" s="242"/>
      <c r="AC21" s="242"/>
      <c r="AD21" s="242"/>
      <c r="AE21" s="242"/>
      <c r="AF21" s="242"/>
      <c r="AG21" s="242"/>
      <c r="AH21" s="242"/>
      <c r="AI21" s="242"/>
    </row>
    <row r="22" spans="29:34" s="5" customFormat="1" ht="14.25">
      <c r="AC22" s="6" t="s">
        <v>194</v>
      </c>
      <c r="AD22" s="6"/>
      <c r="AE22" s="6"/>
      <c r="AF22" s="6" t="s">
        <v>195</v>
      </c>
      <c r="AG22" s="6"/>
      <c r="AH22" s="6"/>
    </row>
    <row r="23" spans="11:35" s="5" customFormat="1" ht="14.25">
      <c r="K23" s="7"/>
      <c r="N23" s="1"/>
      <c r="R23" s="1"/>
      <c r="S23" s="7"/>
      <c r="T23" s="1"/>
      <c r="U23" s="1"/>
      <c r="V23" s="1"/>
      <c r="AA23" s="70" t="s">
        <v>196</v>
      </c>
      <c r="AC23" s="208">
        <v>0</v>
      </c>
      <c r="AD23" s="208">
        <v>1</v>
      </c>
      <c r="AE23" s="14"/>
      <c r="AF23" s="208">
        <v>2</v>
      </c>
      <c r="AG23" s="208">
        <v>0</v>
      </c>
      <c r="AH23" s="208">
        <v>1</v>
      </c>
      <c r="AI23" s="208">
        <v>3</v>
      </c>
    </row>
    <row r="24" spans="21:35" s="5" customFormat="1" ht="14.25">
      <c r="U24" s="1"/>
      <c r="V24" s="1"/>
      <c r="AA24" s="6" t="s">
        <v>197</v>
      </c>
      <c r="AC24" s="208">
        <v>1</v>
      </c>
      <c r="AD24" s="208">
        <v>2</v>
      </c>
      <c r="AE24" s="14"/>
      <c r="AF24" s="208">
        <v>2</v>
      </c>
      <c r="AG24" s="208">
        <v>0</v>
      </c>
      <c r="AH24" s="208">
        <v>1</v>
      </c>
      <c r="AI24" s="208">
        <v>3</v>
      </c>
    </row>
    <row r="25" spans="1:35" s="5" customFormat="1" ht="14.25">
      <c r="A25" s="70" t="s">
        <v>360</v>
      </c>
      <c r="U25" s="1"/>
      <c r="V25" s="1"/>
      <c r="AA25" s="6"/>
      <c r="AC25" s="99"/>
      <c r="AD25" s="99"/>
      <c r="AE25" s="14"/>
      <c r="AF25" s="99"/>
      <c r="AG25" s="99"/>
      <c r="AH25" s="99"/>
      <c r="AI25" s="99"/>
    </row>
    <row r="26" spans="1:36" s="5" customFormat="1" ht="14.25">
      <c r="A26" s="70"/>
      <c r="B26" s="225" t="s">
        <v>4</v>
      </c>
      <c r="C26" s="5" t="s">
        <v>202</v>
      </c>
      <c r="K26" s="225" t="s">
        <v>4</v>
      </c>
      <c r="L26" s="5" t="s">
        <v>204</v>
      </c>
      <c r="U26" s="1"/>
      <c r="V26" s="1"/>
      <c r="AB26" s="224" t="s">
        <v>4</v>
      </c>
      <c r="AC26" s="247" t="s">
        <v>381</v>
      </c>
      <c r="AD26" s="247"/>
      <c r="AE26" s="247"/>
      <c r="AF26" s="247"/>
      <c r="AG26" s="247"/>
      <c r="AH26" s="247"/>
      <c r="AI26" s="247"/>
      <c r="AJ26" s="247"/>
    </row>
    <row r="27" spans="3:36" s="5" customFormat="1" ht="14.25">
      <c r="C27" s="5" t="s">
        <v>203</v>
      </c>
      <c r="L27" s="5" t="s">
        <v>203</v>
      </c>
      <c r="U27" s="1"/>
      <c r="V27" s="1"/>
      <c r="AA27" s="6"/>
      <c r="AC27" s="247"/>
      <c r="AD27" s="247"/>
      <c r="AE27" s="247"/>
      <c r="AF27" s="247"/>
      <c r="AG27" s="247"/>
      <c r="AH27" s="247"/>
      <c r="AI27" s="247"/>
      <c r="AJ27" s="247"/>
    </row>
    <row r="28" spans="21:36" s="5" customFormat="1" ht="14.25">
      <c r="U28" s="1"/>
      <c r="V28" s="1"/>
      <c r="AA28" s="6"/>
      <c r="AC28" s="247"/>
      <c r="AD28" s="247"/>
      <c r="AE28" s="247"/>
      <c r="AF28" s="247"/>
      <c r="AG28" s="247"/>
      <c r="AH28" s="247"/>
      <c r="AI28" s="247"/>
      <c r="AJ28" s="247"/>
    </row>
    <row r="29" spans="21:36" s="5" customFormat="1" ht="14.25">
      <c r="U29" s="1"/>
      <c r="V29" s="1"/>
      <c r="AA29" s="6"/>
      <c r="AC29" s="210"/>
      <c r="AD29" s="210"/>
      <c r="AE29" s="210"/>
      <c r="AF29" s="210"/>
      <c r="AG29" s="210"/>
      <c r="AH29" s="210"/>
      <c r="AI29" s="210"/>
      <c r="AJ29" s="210"/>
    </row>
    <row r="30" s="5" customFormat="1" ht="14.25">
      <c r="A30" s="70" t="s">
        <v>205</v>
      </c>
    </row>
    <row r="31" spans="1:36" s="5" customFormat="1" ht="14.25">
      <c r="A31" s="90" t="s">
        <v>65</v>
      </c>
      <c r="B31" s="90" t="s">
        <v>66</v>
      </c>
      <c r="C31" s="90" t="s">
        <v>67</v>
      </c>
      <c r="D31" s="90"/>
      <c r="E31" s="90" t="s">
        <v>68</v>
      </c>
      <c r="F31" s="90" t="s">
        <v>69</v>
      </c>
      <c r="G31" s="90" t="s">
        <v>70</v>
      </c>
      <c r="H31" s="90" t="s">
        <v>71</v>
      </c>
      <c r="I31" s="90" t="s">
        <v>72</v>
      </c>
      <c r="J31" s="90" t="s">
        <v>73</v>
      </c>
      <c r="K31" s="90" t="s">
        <v>74</v>
      </c>
      <c r="L31" s="90" t="s">
        <v>75</v>
      </c>
      <c r="M31" s="90" t="s">
        <v>95</v>
      </c>
      <c r="N31" s="90"/>
      <c r="O31" s="90" t="s">
        <v>71</v>
      </c>
      <c r="P31" s="90" t="s">
        <v>96</v>
      </c>
      <c r="Q31" s="90" t="s">
        <v>76</v>
      </c>
      <c r="R31" s="90" t="s">
        <v>70</v>
      </c>
      <c r="S31" s="90" t="s">
        <v>1</v>
      </c>
      <c r="T31" s="90" t="s">
        <v>0</v>
      </c>
      <c r="U31" s="90" t="s">
        <v>97</v>
      </c>
      <c r="V31" s="90"/>
      <c r="W31" s="90" t="s">
        <v>98</v>
      </c>
      <c r="X31" s="90" t="s">
        <v>78</v>
      </c>
      <c r="Y31" s="90" t="s">
        <v>79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6" s="5" customFormat="1" ht="14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  <row r="33" s="5" customFormat="1" ht="14.25"/>
    <row r="34" s="5" customFormat="1" ht="14.25">
      <c r="A34" s="70" t="s">
        <v>206</v>
      </c>
    </row>
    <row r="35" spans="1:36" s="5" customFormat="1" ht="14.25">
      <c r="A35" s="89" t="s">
        <v>99</v>
      </c>
      <c r="B35" s="89" t="s">
        <v>96</v>
      </c>
      <c r="C35" s="89" t="s">
        <v>76</v>
      </c>
      <c r="D35" s="89" t="s">
        <v>70</v>
      </c>
      <c r="E35" s="89" t="s">
        <v>1</v>
      </c>
      <c r="F35" s="89" t="s">
        <v>73</v>
      </c>
      <c r="G35" s="89" t="s">
        <v>95</v>
      </c>
      <c r="H35" s="89"/>
      <c r="I35" s="89" t="s">
        <v>80</v>
      </c>
      <c r="J35" s="89" t="s">
        <v>69</v>
      </c>
      <c r="K35" s="89" t="s">
        <v>83</v>
      </c>
      <c r="L35" s="89" t="s">
        <v>2</v>
      </c>
      <c r="M35" s="89" t="s">
        <v>0</v>
      </c>
      <c r="N35" s="89"/>
      <c r="O35" s="89" t="s">
        <v>64</v>
      </c>
      <c r="P35" s="89" t="s">
        <v>64</v>
      </c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</row>
    <row r="36" spans="1:36" s="5" customFormat="1" ht="14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</row>
    <row r="37" s="5" customFormat="1" ht="14.25"/>
    <row r="38" spans="1:7" s="5" customFormat="1" ht="14.25">
      <c r="A38" s="5" t="s">
        <v>207</v>
      </c>
      <c r="G38" s="5" t="s">
        <v>208</v>
      </c>
    </row>
    <row r="39" spans="1:36" s="5" customFormat="1" ht="14.25">
      <c r="A39" s="89" t="s">
        <v>81</v>
      </c>
      <c r="B39" s="89" t="s">
        <v>63</v>
      </c>
      <c r="C39" s="89" t="s">
        <v>63</v>
      </c>
      <c r="D39" s="89" t="s">
        <v>63</v>
      </c>
      <c r="E39" s="89" t="s">
        <v>63</v>
      </c>
      <c r="F39" s="9"/>
      <c r="G39" s="89" t="s">
        <v>66</v>
      </c>
      <c r="H39" s="89" t="s">
        <v>76</v>
      </c>
      <c r="I39" s="89" t="s">
        <v>0</v>
      </c>
      <c r="J39" s="89" t="s">
        <v>82</v>
      </c>
      <c r="K39" s="89" t="s">
        <v>83</v>
      </c>
      <c r="L39" s="89" t="s">
        <v>74</v>
      </c>
      <c r="M39" s="89" t="s">
        <v>69</v>
      </c>
      <c r="N39" s="89" t="s">
        <v>0</v>
      </c>
      <c r="O39" s="89" t="s">
        <v>71</v>
      </c>
      <c r="P39" s="89" t="s">
        <v>0</v>
      </c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1:37" ht="12.7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</row>
    <row r="41" spans="1:36" s="5" customFormat="1" ht="14.25">
      <c r="A41" s="70" t="s">
        <v>214</v>
      </c>
      <c r="B41" s="69"/>
      <c r="C41" s="69"/>
      <c r="D41" s="69"/>
      <c r="E41" s="69"/>
      <c r="F41" s="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s="5" customFormat="1" ht="14.25">
      <c r="A42" s="89" t="s">
        <v>423</v>
      </c>
      <c r="B42" s="89" t="s">
        <v>0</v>
      </c>
      <c r="C42" s="89" t="s">
        <v>73</v>
      </c>
      <c r="D42" s="89" t="s">
        <v>424</v>
      </c>
      <c r="E42" s="89" t="s">
        <v>72</v>
      </c>
      <c r="F42" s="89" t="s">
        <v>69</v>
      </c>
      <c r="G42" s="89" t="s">
        <v>74</v>
      </c>
      <c r="H42" s="89" t="s">
        <v>76</v>
      </c>
      <c r="I42" s="89" t="s">
        <v>72</v>
      </c>
      <c r="J42" s="89" t="s">
        <v>425</v>
      </c>
      <c r="K42" s="89" t="s">
        <v>83</v>
      </c>
      <c r="L42" s="89" t="s">
        <v>74</v>
      </c>
      <c r="M42" s="89" t="s">
        <v>82</v>
      </c>
      <c r="N42" s="89" t="s">
        <v>72</v>
      </c>
      <c r="O42" s="89" t="s">
        <v>76</v>
      </c>
      <c r="P42" s="89"/>
      <c r="Q42" s="89" t="s">
        <v>83</v>
      </c>
      <c r="R42" s="89" t="s">
        <v>73</v>
      </c>
      <c r="S42" s="89"/>
      <c r="T42" s="89" t="s">
        <v>66</v>
      </c>
      <c r="U42" s="89" t="s">
        <v>76</v>
      </c>
      <c r="V42" s="89" t="s">
        <v>0</v>
      </c>
      <c r="W42" s="89" t="s">
        <v>82</v>
      </c>
      <c r="X42" s="89" t="s">
        <v>83</v>
      </c>
      <c r="Y42" s="89" t="s">
        <v>74</v>
      </c>
      <c r="Z42" s="89" t="s">
        <v>69</v>
      </c>
      <c r="AA42" s="89" t="s">
        <v>0</v>
      </c>
      <c r="AB42" s="89" t="s">
        <v>71</v>
      </c>
      <c r="AC42" s="89" t="s">
        <v>0</v>
      </c>
      <c r="AD42" s="89"/>
      <c r="AE42" s="89"/>
      <c r="AF42" s="89"/>
      <c r="AG42" s="89"/>
      <c r="AH42" s="89"/>
      <c r="AI42" s="89"/>
      <c r="AJ42" s="89"/>
    </row>
    <row r="43" spans="1:36" s="5" customFormat="1" ht="14.25">
      <c r="A43" s="89" t="s">
        <v>65</v>
      </c>
      <c r="B43" s="89" t="s">
        <v>1</v>
      </c>
      <c r="C43" s="89" t="s">
        <v>82</v>
      </c>
      <c r="D43" s="89" t="s">
        <v>72</v>
      </c>
      <c r="E43" s="89" t="s">
        <v>83</v>
      </c>
      <c r="F43" s="89" t="s">
        <v>69</v>
      </c>
      <c r="G43" s="89" t="s">
        <v>80</v>
      </c>
      <c r="H43" s="89" t="s">
        <v>73</v>
      </c>
      <c r="I43" s="89" t="s">
        <v>425</v>
      </c>
      <c r="J43" s="89"/>
      <c r="K43" s="89" t="s">
        <v>98</v>
      </c>
      <c r="L43" s="89" t="s">
        <v>78</v>
      </c>
      <c r="M43" s="89" t="s">
        <v>79</v>
      </c>
      <c r="N43" s="89" t="s">
        <v>97</v>
      </c>
      <c r="O43" s="89"/>
      <c r="P43" s="89" t="s">
        <v>426</v>
      </c>
      <c r="Q43" s="89" t="s">
        <v>83</v>
      </c>
      <c r="R43" s="89" t="s">
        <v>73</v>
      </c>
      <c r="S43" s="89" t="s">
        <v>69</v>
      </c>
      <c r="T43" s="89" t="s">
        <v>0</v>
      </c>
      <c r="U43" s="89" t="s">
        <v>425</v>
      </c>
      <c r="V43" s="89" t="s">
        <v>72</v>
      </c>
      <c r="W43" s="89"/>
      <c r="X43" s="89" t="s">
        <v>400</v>
      </c>
      <c r="Y43" s="89" t="s">
        <v>400</v>
      </c>
      <c r="Z43" s="89" t="s">
        <v>400</v>
      </c>
      <c r="AA43" s="89" t="s">
        <v>400</v>
      </c>
      <c r="AB43" s="89" t="s">
        <v>427</v>
      </c>
      <c r="AC43" s="89" t="s">
        <v>428</v>
      </c>
      <c r="AD43" s="89"/>
      <c r="AE43" s="89"/>
      <c r="AF43" s="89"/>
      <c r="AG43" s="89"/>
      <c r="AH43" s="89"/>
      <c r="AI43" s="89"/>
      <c r="AJ43" s="89"/>
    </row>
    <row r="44" spans="1:36" s="5" customFormat="1" ht="14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17" s="5" customFormat="1" ht="14.25">
      <c r="A45" s="5" t="s">
        <v>209</v>
      </c>
      <c r="Q45" s="5" t="s">
        <v>210</v>
      </c>
    </row>
    <row r="46" spans="1:36" s="5" customFormat="1" ht="14.25">
      <c r="A46" s="89"/>
      <c r="B46" s="89"/>
      <c r="C46" s="89"/>
      <c r="D46" s="91"/>
      <c r="E46" s="226"/>
      <c r="F46" s="89"/>
      <c r="G46" s="89"/>
      <c r="H46" s="89"/>
      <c r="I46" s="89"/>
      <c r="J46" s="89"/>
      <c r="K46" s="89"/>
      <c r="L46" s="89"/>
      <c r="M46" s="89"/>
      <c r="N46" s="89"/>
      <c r="O46" s="69"/>
      <c r="Q46" s="89"/>
      <c r="R46" s="89"/>
      <c r="S46" s="89"/>
      <c r="T46" s="91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69"/>
      <c r="AF46" s="9"/>
      <c r="AG46" s="9"/>
      <c r="AH46" s="9"/>
      <c r="AI46" s="9"/>
      <c r="AJ46" s="9"/>
    </row>
    <row r="47" spans="1:36" s="5" customFormat="1" ht="14.25">
      <c r="A47" s="7"/>
      <c r="B47" s="7"/>
      <c r="C47" s="7"/>
      <c r="D47" s="7"/>
      <c r="E47" s="7"/>
      <c r="F47" s="7"/>
      <c r="G47" s="7"/>
      <c r="H47" s="10"/>
      <c r="I47" s="7"/>
      <c r="J47" s="7"/>
      <c r="K47" s="7"/>
      <c r="L47" s="7"/>
      <c r="M47" s="7"/>
      <c r="N47" s="7"/>
      <c r="O47" s="7"/>
      <c r="P47" s="7"/>
      <c r="Q47" s="7"/>
      <c r="R47" s="7"/>
      <c r="S47" s="10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10"/>
      <c r="AG47" s="10"/>
      <c r="AH47" s="10"/>
      <c r="AI47" s="10"/>
      <c r="AJ47" s="10"/>
    </row>
    <row r="48" spans="1:36" s="5" customFormat="1" ht="14.25">
      <c r="A48" s="5" t="s">
        <v>211</v>
      </c>
      <c r="AE48" s="10"/>
      <c r="AF48" s="10"/>
      <c r="AG48" s="10"/>
      <c r="AH48" s="10"/>
      <c r="AI48" s="10"/>
      <c r="AJ48" s="10"/>
    </row>
    <row r="49" spans="1:36" s="5" customFormat="1" ht="14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"/>
      <c r="AF49" s="9"/>
      <c r="AG49" s="9"/>
      <c r="AH49" s="9"/>
      <c r="AI49" s="9"/>
      <c r="AJ49" s="9"/>
    </row>
    <row r="50" spans="17:36" s="5" customFormat="1" ht="14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5" customFormat="1" ht="14.25" customHeight="1">
      <c r="A51" s="13" t="s">
        <v>212</v>
      </c>
      <c r="B51" s="11"/>
      <c r="C51" s="11"/>
      <c r="D51" s="11"/>
      <c r="E51" s="11"/>
      <c r="F51" s="11"/>
      <c r="G51" s="11"/>
      <c r="H51" s="12"/>
      <c r="I51" s="13" t="s">
        <v>213</v>
      </c>
      <c r="J51" s="60"/>
      <c r="K51" s="60"/>
      <c r="L51" s="60"/>
      <c r="M51" s="60"/>
      <c r="N51" s="60"/>
      <c r="O51" s="60"/>
      <c r="P51" s="60"/>
      <c r="Q51" s="60"/>
      <c r="R51" s="234" t="s">
        <v>361</v>
      </c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6"/>
    </row>
    <row r="52" spans="1:36" s="5" customFormat="1" ht="14.25">
      <c r="A52" s="239" t="s">
        <v>422</v>
      </c>
      <c r="B52" s="240"/>
      <c r="C52" s="240"/>
      <c r="D52" s="240"/>
      <c r="E52" s="240"/>
      <c r="F52" s="240"/>
      <c r="G52" s="240"/>
      <c r="H52" s="241"/>
      <c r="I52" s="239"/>
      <c r="J52" s="240"/>
      <c r="K52" s="240"/>
      <c r="L52" s="240"/>
      <c r="M52" s="240"/>
      <c r="N52" s="240"/>
      <c r="O52" s="240"/>
      <c r="P52" s="240"/>
      <c r="Q52" s="241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8"/>
    </row>
    <row r="53" spans="1:36" s="5" customFormat="1" ht="14.25">
      <c r="A53" s="239"/>
      <c r="B53" s="240"/>
      <c r="C53" s="240"/>
      <c r="D53" s="240"/>
      <c r="E53" s="240"/>
      <c r="F53" s="240"/>
      <c r="G53" s="240"/>
      <c r="H53" s="241"/>
      <c r="I53" s="239"/>
      <c r="J53" s="240"/>
      <c r="K53" s="240"/>
      <c r="L53" s="240"/>
      <c r="M53" s="240"/>
      <c r="N53" s="240"/>
      <c r="O53" s="240"/>
      <c r="P53" s="240"/>
      <c r="Q53" s="241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8"/>
    </row>
    <row r="54" spans="1:36" s="5" customFormat="1" ht="45" customHeight="1">
      <c r="A54" s="239"/>
      <c r="B54" s="240"/>
      <c r="C54" s="240"/>
      <c r="D54" s="240"/>
      <c r="E54" s="240"/>
      <c r="F54" s="240"/>
      <c r="G54" s="240"/>
      <c r="H54" s="241"/>
      <c r="I54" s="239"/>
      <c r="J54" s="240"/>
      <c r="K54" s="240"/>
      <c r="L54" s="240"/>
      <c r="M54" s="240"/>
      <c r="N54" s="240"/>
      <c r="O54" s="240"/>
      <c r="P54" s="240"/>
      <c r="Q54" s="241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8"/>
    </row>
    <row r="55" spans="1:36" s="5" customFormat="1" ht="14.25">
      <c r="A55" s="202"/>
      <c r="B55" s="105"/>
      <c r="C55" s="105"/>
      <c r="D55" s="105"/>
      <c r="E55" s="105"/>
      <c r="F55" s="105"/>
      <c r="G55" s="105"/>
      <c r="H55" s="206"/>
      <c r="I55" s="104"/>
      <c r="J55" s="104"/>
      <c r="K55" s="104"/>
      <c r="L55" s="104"/>
      <c r="M55" s="104"/>
      <c r="N55" s="227"/>
      <c r="O55" s="104"/>
      <c r="P55" s="104"/>
      <c r="Q55" s="104"/>
      <c r="R55" s="218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9"/>
    </row>
    <row r="56" spans="1:36" s="5" customFormat="1" ht="14.25">
      <c r="A56" s="203"/>
      <c r="B56" s="204"/>
      <c r="C56" s="204"/>
      <c r="D56" s="204"/>
      <c r="E56" s="204"/>
      <c r="F56" s="204"/>
      <c r="G56" s="204"/>
      <c r="H56" s="207"/>
      <c r="I56" s="205"/>
      <c r="J56" s="205"/>
      <c r="K56" s="205"/>
      <c r="L56" s="205"/>
      <c r="M56" s="205"/>
      <c r="N56" s="228"/>
      <c r="O56" s="205"/>
      <c r="P56" s="205"/>
      <c r="Q56" s="205"/>
      <c r="R56" s="221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2"/>
    </row>
    <row r="57" spans="1:36" s="5" customFormat="1" ht="14.25">
      <c r="A57" s="178"/>
      <c r="B57" s="178"/>
      <c r="C57" s="178"/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8"/>
      <c r="AJ57" s="178"/>
    </row>
    <row r="58" spans="29:39" s="5" customFormat="1" ht="14.25"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9:39" ht="13.5"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</sheetData>
  <sheetProtection password="DE3E" sheet="1" objects="1" scenarios="1"/>
  <protectedRanges>
    <protectedRange sqref="T8:Y8 O8:Q8" name="Range1_2"/>
  </protectedRanges>
  <mergeCells count="14">
    <mergeCell ref="B2:E2"/>
    <mergeCell ref="O8:P8"/>
    <mergeCell ref="R8:S8"/>
    <mergeCell ref="R51:AJ54"/>
    <mergeCell ref="I52:Q54"/>
    <mergeCell ref="A52:H54"/>
    <mergeCell ref="AA21:AI21"/>
    <mergeCell ref="AA14:AI14"/>
    <mergeCell ref="AA19:AI19"/>
    <mergeCell ref="AA20:AI20"/>
    <mergeCell ref="L8:M8"/>
    <mergeCell ref="U8:W8"/>
    <mergeCell ref="F7:AC7"/>
    <mergeCell ref="AC26:AJ28"/>
  </mergeCells>
  <printOptions horizontalCentered="1" verticalCentered="1"/>
  <pageMargins left="0.984251968503937" right="0.7086614173228347" top="0.984251968503937" bottom="0.984251968503937" header="0" footer="0"/>
  <pageSetup firstPageNumber="1" useFirstPageNumber="1" fitToHeight="1" fitToWidth="1" horizontalDpi="600" verticalDpi="600" orientation="portrait" paperSize="9" scale="88" r:id="rId2"/>
  <headerFooter differentFirst="1" alignWithMargins="0">
    <oddFooter>&amp;R&amp;P</oddFooter>
  </headerFooter>
  <ignoredErrors>
    <ignoredError sqref="AE24 A39:E39 O35:P35 A15:J15 A18:H18 A21:B21 D21:E21 G21 AE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85"/>
  <sheetViews>
    <sheetView showGridLines="0" zoomScaleSheetLayoutView="100" zoomScalePageLayoutView="0" workbookViewId="0" topLeftCell="A1">
      <selection activeCell="D1" sqref="D1"/>
    </sheetView>
  </sheetViews>
  <sheetFormatPr defaultColWidth="9.140625" defaultRowHeight="19.5" customHeight="1"/>
  <cols>
    <col min="1" max="1" width="5.8515625" style="34" bestFit="1" customWidth="1"/>
    <col min="2" max="2" width="15.00390625" style="35" customWidth="1"/>
    <col min="3" max="3" width="3.00390625" style="35" customWidth="1"/>
    <col min="4" max="4" width="5.8515625" style="35" customWidth="1"/>
    <col min="5" max="5" width="16.00390625" style="35" customWidth="1"/>
    <col min="6" max="6" width="5.7109375" style="36" customWidth="1"/>
    <col min="7" max="8" width="12.8515625" style="37" customWidth="1"/>
    <col min="9" max="10" width="13.421875" style="37" customWidth="1"/>
    <col min="11" max="16384" width="9.140625" style="37" customWidth="1"/>
  </cols>
  <sheetData>
    <row r="1" spans="1:10" ht="18.75" customHeight="1">
      <c r="A1" s="151" t="s">
        <v>87</v>
      </c>
      <c r="B1" s="194">
        <v>9999999999</v>
      </c>
      <c r="C1" s="195"/>
      <c r="D1" s="211" t="s">
        <v>107</v>
      </c>
      <c r="E1" s="194">
        <v>9999999</v>
      </c>
      <c r="F1" s="106"/>
      <c r="I1" s="151"/>
      <c r="J1" s="158" t="s">
        <v>101</v>
      </c>
    </row>
    <row r="2" spans="1:10" ht="6" customHeight="1">
      <c r="A2" s="82"/>
      <c r="B2" s="83"/>
      <c r="C2" s="83"/>
      <c r="D2" s="83"/>
      <c r="E2" s="83"/>
      <c r="F2" s="84"/>
      <c r="G2" s="85"/>
      <c r="H2" s="85"/>
      <c r="I2" s="85"/>
      <c r="J2" s="86"/>
    </row>
    <row r="3" spans="1:10" s="16" customFormat="1" ht="15" customHeight="1">
      <c r="A3" s="17"/>
      <c r="B3" s="279" t="s">
        <v>216</v>
      </c>
      <c r="C3" s="280"/>
      <c r="D3" s="280"/>
      <c r="E3" s="281"/>
      <c r="F3" s="19"/>
      <c r="G3" s="63"/>
      <c r="H3" s="64"/>
      <c r="I3" s="65"/>
      <c r="J3" s="17" t="s">
        <v>198</v>
      </c>
    </row>
    <row r="4" spans="1:10" s="16" customFormat="1" ht="15" customHeight="1">
      <c r="A4" s="17" t="s">
        <v>215</v>
      </c>
      <c r="B4" s="276"/>
      <c r="C4" s="277"/>
      <c r="D4" s="277"/>
      <c r="E4" s="278"/>
      <c r="F4" s="19" t="s">
        <v>217</v>
      </c>
      <c r="G4" s="268" t="s">
        <v>219</v>
      </c>
      <c r="H4" s="269"/>
      <c r="I4" s="270"/>
      <c r="J4" s="17" t="s">
        <v>199</v>
      </c>
    </row>
    <row r="5" spans="1:10" s="16" customFormat="1" ht="15" customHeight="1">
      <c r="A5" s="17"/>
      <c r="B5" s="276"/>
      <c r="C5" s="277"/>
      <c r="D5" s="277"/>
      <c r="E5" s="278"/>
      <c r="F5" s="20" t="s">
        <v>218</v>
      </c>
      <c r="G5" s="21"/>
      <c r="H5" s="22"/>
      <c r="I5" s="23"/>
      <c r="J5" s="24"/>
    </row>
    <row r="6" spans="1:10" s="16" customFormat="1" ht="15" customHeight="1">
      <c r="A6" s="17" t="s">
        <v>0</v>
      </c>
      <c r="B6" s="276" t="s">
        <v>1</v>
      </c>
      <c r="C6" s="277"/>
      <c r="D6" s="277"/>
      <c r="E6" s="278"/>
      <c r="F6" s="20" t="s">
        <v>2</v>
      </c>
      <c r="G6" s="271">
        <v>1</v>
      </c>
      <c r="H6" s="272"/>
      <c r="I6" s="38">
        <v>2</v>
      </c>
      <c r="J6" s="18">
        <v>3</v>
      </c>
    </row>
    <row r="7" spans="1:10" s="16" customFormat="1" ht="16.5" customHeight="1">
      <c r="A7" s="24"/>
      <c r="B7" s="165"/>
      <c r="C7" s="165"/>
      <c r="D7" s="165"/>
      <c r="E7" s="165"/>
      <c r="F7" s="39"/>
      <c r="G7" s="166" t="s">
        <v>220</v>
      </c>
      <c r="H7" s="167" t="s">
        <v>221</v>
      </c>
      <c r="I7" s="167" t="s">
        <v>94</v>
      </c>
      <c r="J7" s="167" t="s">
        <v>94</v>
      </c>
    </row>
    <row r="8" spans="1:10" s="27" customFormat="1" ht="27.75" customHeight="1" thickBot="1">
      <c r="A8" s="162"/>
      <c r="B8" s="273" t="s">
        <v>403</v>
      </c>
      <c r="C8" s="274"/>
      <c r="D8" s="274"/>
      <c r="E8" s="275"/>
      <c r="F8" s="115" t="s">
        <v>108</v>
      </c>
      <c r="G8" s="163">
        <f>SUM(G9+G40+G81)</f>
        <v>17254852</v>
      </c>
      <c r="H8" s="163">
        <f>SUM(H9+H40+H81)</f>
        <v>5089259</v>
      </c>
      <c r="I8" s="163">
        <f>SUM(I9+I40+I81)</f>
        <v>12165593</v>
      </c>
      <c r="J8" s="163">
        <f>SUM(J9+J40+J81)</f>
        <v>12379738</v>
      </c>
    </row>
    <row r="9" spans="1:10" s="27" customFormat="1" ht="28.5" customHeight="1" thickBot="1">
      <c r="A9" s="28" t="s">
        <v>5</v>
      </c>
      <c r="B9" s="258" t="s">
        <v>255</v>
      </c>
      <c r="C9" s="259"/>
      <c r="D9" s="259"/>
      <c r="E9" s="260"/>
      <c r="F9" s="111" t="s">
        <v>109</v>
      </c>
      <c r="G9" s="140">
        <f>SUM(G10+G18+G28)</f>
        <v>10104329</v>
      </c>
      <c r="H9" s="140">
        <f>SUM(H10+H18+H28)</f>
        <v>4273054</v>
      </c>
      <c r="I9" s="140">
        <f>SUM(I10+I18+I28)</f>
        <v>5831275</v>
      </c>
      <c r="J9" s="140">
        <f>SUM(J10+J18+J28)</f>
        <v>4072462</v>
      </c>
    </row>
    <row r="10" spans="1:15" s="27" customFormat="1" ht="28.5" customHeight="1" thickBot="1">
      <c r="A10" s="28" t="s">
        <v>14</v>
      </c>
      <c r="B10" s="258" t="s">
        <v>256</v>
      </c>
      <c r="C10" s="259"/>
      <c r="D10" s="259"/>
      <c r="E10" s="260"/>
      <c r="F10" s="111" t="s">
        <v>110</v>
      </c>
      <c r="G10" s="140">
        <f>SUM(G11:G17)</f>
        <v>709155</v>
      </c>
      <c r="H10" s="140">
        <f>SUM(H11:H17)</f>
        <v>136859</v>
      </c>
      <c r="I10" s="140">
        <f>SUM(I11:I17)</f>
        <v>572296</v>
      </c>
      <c r="J10" s="140">
        <f>SUM(J11:J17)</f>
        <v>165970</v>
      </c>
      <c r="O10" s="81"/>
    </row>
    <row r="11" spans="1:10" s="27" customFormat="1" ht="33" customHeight="1">
      <c r="A11" s="61" t="s">
        <v>15</v>
      </c>
      <c r="B11" s="262" t="s">
        <v>222</v>
      </c>
      <c r="C11" s="263"/>
      <c r="D11" s="263"/>
      <c r="E11" s="264"/>
      <c r="F11" s="112" t="s">
        <v>111</v>
      </c>
      <c r="G11" s="93">
        <v>165970</v>
      </c>
      <c r="H11" s="93">
        <v>33194</v>
      </c>
      <c r="I11" s="32">
        <f>G11-H11</f>
        <v>132776</v>
      </c>
      <c r="J11" s="93">
        <v>165970</v>
      </c>
    </row>
    <row r="12" spans="1:10" s="27" customFormat="1" ht="28.5" customHeight="1">
      <c r="A12" s="31" t="s">
        <v>51</v>
      </c>
      <c r="B12" s="248" t="s">
        <v>223</v>
      </c>
      <c r="C12" s="249"/>
      <c r="D12" s="249"/>
      <c r="E12" s="250"/>
      <c r="F12" s="113" t="s">
        <v>112</v>
      </c>
      <c r="G12" s="93">
        <v>44779</v>
      </c>
      <c r="H12" s="93">
        <v>3585</v>
      </c>
      <c r="I12" s="32">
        <f aca="true" t="shared" si="0" ref="I12:I17">G12-H12</f>
        <v>41194</v>
      </c>
      <c r="J12" s="93">
        <v>0</v>
      </c>
    </row>
    <row r="13" spans="1:10" s="27" customFormat="1" ht="28.5" customHeight="1">
      <c r="A13" s="31" t="s">
        <v>52</v>
      </c>
      <c r="B13" s="248" t="s">
        <v>370</v>
      </c>
      <c r="C13" s="249"/>
      <c r="D13" s="249"/>
      <c r="E13" s="250"/>
      <c r="F13" s="113" t="s">
        <v>113</v>
      </c>
      <c r="G13" s="93">
        <v>497908</v>
      </c>
      <c r="H13" s="93">
        <v>99582</v>
      </c>
      <c r="I13" s="32">
        <f t="shared" si="0"/>
        <v>398326</v>
      </c>
      <c r="J13" s="93">
        <v>0</v>
      </c>
    </row>
    <row r="14" spans="1:10" s="27" customFormat="1" ht="28.5" customHeight="1">
      <c r="A14" s="31" t="s">
        <v>53</v>
      </c>
      <c r="B14" s="248" t="s">
        <v>59</v>
      </c>
      <c r="C14" s="249"/>
      <c r="D14" s="249"/>
      <c r="E14" s="250"/>
      <c r="F14" s="113" t="s">
        <v>114</v>
      </c>
      <c r="G14" s="93">
        <v>0</v>
      </c>
      <c r="H14" s="93">
        <v>0</v>
      </c>
      <c r="I14" s="32">
        <f t="shared" si="0"/>
        <v>0</v>
      </c>
      <c r="J14" s="93">
        <v>0</v>
      </c>
    </row>
    <row r="15" spans="1:10" s="27" customFormat="1" ht="28.5" customHeight="1">
      <c r="A15" s="31" t="s">
        <v>54</v>
      </c>
      <c r="B15" s="248" t="s">
        <v>408</v>
      </c>
      <c r="C15" s="249"/>
      <c r="D15" s="249"/>
      <c r="E15" s="250"/>
      <c r="F15" s="113" t="s">
        <v>115</v>
      </c>
      <c r="G15" s="93">
        <v>498</v>
      </c>
      <c r="H15" s="93">
        <v>498</v>
      </c>
      <c r="I15" s="32">
        <f t="shared" si="0"/>
        <v>0</v>
      </c>
      <c r="J15" s="93">
        <v>0</v>
      </c>
    </row>
    <row r="16" spans="1:10" s="27" customFormat="1" ht="28.5" customHeight="1">
      <c r="A16" s="31" t="s">
        <v>55</v>
      </c>
      <c r="B16" s="248" t="s">
        <v>409</v>
      </c>
      <c r="C16" s="249"/>
      <c r="D16" s="249"/>
      <c r="E16" s="250"/>
      <c r="F16" s="113" t="s">
        <v>116</v>
      </c>
      <c r="G16" s="93">
        <v>0</v>
      </c>
      <c r="H16" s="93">
        <v>0</v>
      </c>
      <c r="I16" s="32">
        <f t="shared" si="0"/>
        <v>0</v>
      </c>
      <c r="J16" s="93">
        <v>0</v>
      </c>
    </row>
    <row r="17" spans="1:10" s="27" customFormat="1" ht="28.5" customHeight="1" thickBot="1">
      <c r="A17" s="31" t="s">
        <v>56</v>
      </c>
      <c r="B17" s="254" t="s">
        <v>224</v>
      </c>
      <c r="C17" s="255"/>
      <c r="D17" s="255"/>
      <c r="E17" s="256"/>
      <c r="F17" s="113">
        <v>10</v>
      </c>
      <c r="G17" s="94">
        <v>0</v>
      </c>
      <c r="H17" s="94">
        <v>0</v>
      </c>
      <c r="I17" s="32">
        <f t="shared" si="0"/>
        <v>0</v>
      </c>
      <c r="J17" s="94">
        <v>0</v>
      </c>
    </row>
    <row r="18" spans="1:10" s="27" customFormat="1" ht="28.5" customHeight="1" thickBot="1">
      <c r="A18" s="28" t="s">
        <v>16</v>
      </c>
      <c r="B18" s="258" t="s">
        <v>257</v>
      </c>
      <c r="C18" s="259"/>
      <c r="D18" s="259"/>
      <c r="E18" s="260"/>
      <c r="F18" s="111">
        <v>11</v>
      </c>
      <c r="G18" s="26">
        <f>SUM(G19:G27)</f>
        <v>8727976</v>
      </c>
      <c r="H18" s="26">
        <f>SUM(H19:H27)</f>
        <v>3937031</v>
      </c>
      <c r="I18" s="26">
        <f>SUM(I19:I27)</f>
        <v>4790945</v>
      </c>
      <c r="J18" s="26">
        <f>SUM(J19:J27)</f>
        <v>3674135</v>
      </c>
    </row>
    <row r="19" spans="1:10" s="27" customFormat="1" ht="28.5" customHeight="1">
      <c r="A19" s="61" t="s">
        <v>60</v>
      </c>
      <c r="B19" s="262" t="s">
        <v>225</v>
      </c>
      <c r="C19" s="263"/>
      <c r="D19" s="263"/>
      <c r="E19" s="264"/>
      <c r="F19" s="112">
        <v>12</v>
      </c>
      <c r="G19" s="92">
        <v>29211</v>
      </c>
      <c r="H19" s="92">
        <v>0</v>
      </c>
      <c r="I19" s="30">
        <f>G19-H19</f>
        <v>29211</v>
      </c>
      <c r="J19" s="92">
        <v>0</v>
      </c>
    </row>
    <row r="20" spans="1:10" s="27" customFormat="1" ht="28.5" customHeight="1">
      <c r="A20" s="31" t="s">
        <v>51</v>
      </c>
      <c r="B20" s="248" t="s">
        <v>226</v>
      </c>
      <c r="C20" s="249"/>
      <c r="D20" s="249"/>
      <c r="E20" s="250"/>
      <c r="F20" s="113">
        <v>13</v>
      </c>
      <c r="G20" s="93">
        <v>721038</v>
      </c>
      <c r="H20" s="93">
        <v>4481</v>
      </c>
      <c r="I20" s="30">
        <f aca="true" t="shared" si="1" ref="I20:I27">G20-H20</f>
        <v>716557</v>
      </c>
      <c r="J20" s="93">
        <v>0</v>
      </c>
    </row>
    <row r="21" spans="1:10" s="27" customFormat="1" ht="28.5" customHeight="1">
      <c r="A21" s="31" t="s">
        <v>52</v>
      </c>
      <c r="B21" s="248" t="s">
        <v>388</v>
      </c>
      <c r="C21" s="249"/>
      <c r="D21" s="249"/>
      <c r="E21" s="250"/>
      <c r="F21" s="113">
        <v>14</v>
      </c>
      <c r="G21" s="93">
        <v>6524398</v>
      </c>
      <c r="H21" s="93">
        <v>2988183</v>
      </c>
      <c r="I21" s="30">
        <f t="shared" si="1"/>
        <v>3536215</v>
      </c>
      <c r="J21" s="93">
        <v>1344619</v>
      </c>
    </row>
    <row r="22" spans="1:10" s="27" customFormat="1" ht="28.5" customHeight="1">
      <c r="A22" s="31" t="s">
        <v>53</v>
      </c>
      <c r="B22" s="248" t="s">
        <v>419</v>
      </c>
      <c r="C22" s="249"/>
      <c r="D22" s="249"/>
      <c r="E22" s="250"/>
      <c r="F22" s="113">
        <v>15</v>
      </c>
      <c r="G22" s="93">
        <v>0</v>
      </c>
      <c r="H22" s="93">
        <v>0</v>
      </c>
      <c r="I22" s="30">
        <f t="shared" si="1"/>
        <v>0</v>
      </c>
      <c r="J22" s="93">
        <v>0</v>
      </c>
    </row>
    <row r="23" spans="1:10" s="27" customFormat="1" ht="28.5" customHeight="1">
      <c r="A23" s="31" t="s">
        <v>54</v>
      </c>
      <c r="B23" s="248" t="s">
        <v>420</v>
      </c>
      <c r="C23" s="249"/>
      <c r="D23" s="249"/>
      <c r="E23" s="250"/>
      <c r="F23" s="113">
        <v>16</v>
      </c>
      <c r="G23" s="93">
        <v>0</v>
      </c>
      <c r="H23" s="93">
        <v>0</v>
      </c>
      <c r="I23" s="30">
        <f t="shared" si="1"/>
        <v>0</v>
      </c>
      <c r="J23" s="93">
        <v>0</v>
      </c>
    </row>
    <row r="24" spans="1:10" s="27" customFormat="1" ht="28.5" customHeight="1">
      <c r="A24" s="31" t="s">
        <v>55</v>
      </c>
      <c r="B24" s="248" t="s">
        <v>421</v>
      </c>
      <c r="C24" s="249"/>
      <c r="D24" s="249"/>
      <c r="E24" s="250"/>
      <c r="F24" s="113">
        <v>17</v>
      </c>
      <c r="G24" s="93">
        <v>944367</v>
      </c>
      <c r="H24" s="93">
        <v>944367</v>
      </c>
      <c r="I24" s="30">
        <f t="shared" si="1"/>
        <v>0</v>
      </c>
      <c r="J24" s="93">
        <v>0</v>
      </c>
    </row>
    <row r="25" spans="1:10" s="27" customFormat="1" ht="28.5" customHeight="1">
      <c r="A25" s="31" t="s">
        <v>56</v>
      </c>
      <c r="B25" s="248" t="s">
        <v>227</v>
      </c>
      <c r="C25" s="249"/>
      <c r="D25" s="249"/>
      <c r="E25" s="250"/>
      <c r="F25" s="113">
        <v>18</v>
      </c>
      <c r="G25" s="93">
        <v>371108</v>
      </c>
      <c r="H25" s="93">
        <v>0</v>
      </c>
      <c r="I25" s="30">
        <f t="shared" si="1"/>
        <v>371108</v>
      </c>
      <c r="J25" s="93">
        <v>2325134</v>
      </c>
    </row>
    <row r="26" spans="1:10" s="27" customFormat="1" ht="28.5" customHeight="1">
      <c r="A26" s="31" t="s">
        <v>57</v>
      </c>
      <c r="B26" s="248" t="s">
        <v>412</v>
      </c>
      <c r="C26" s="249"/>
      <c r="D26" s="249"/>
      <c r="E26" s="250"/>
      <c r="F26" s="113">
        <v>19</v>
      </c>
      <c r="G26" s="93">
        <v>137854</v>
      </c>
      <c r="H26" s="93">
        <v>0</v>
      </c>
      <c r="I26" s="30">
        <f t="shared" si="1"/>
        <v>137854</v>
      </c>
      <c r="J26" s="93">
        <v>4382</v>
      </c>
    </row>
    <row r="27" spans="1:10" s="27" customFormat="1" ht="28.5" customHeight="1" thickBot="1">
      <c r="A27" s="62" t="s">
        <v>58</v>
      </c>
      <c r="B27" s="254" t="s">
        <v>228</v>
      </c>
      <c r="C27" s="255"/>
      <c r="D27" s="255"/>
      <c r="E27" s="256"/>
      <c r="F27" s="113">
        <v>20</v>
      </c>
      <c r="G27" s="94">
        <v>0</v>
      </c>
      <c r="H27" s="94">
        <v>0</v>
      </c>
      <c r="I27" s="30">
        <f t="shared" si="1"/>
        <v>0</v>
      </c>
      <c r="J27" s="94">
        <v>0</v>
      </c>
    </row>
    <row r="28" spans="1:10" s="27" customFormat="1" ht="28.5" customHeight="1" thickBot="1">
      <c r="A28" s="28" t="s">
        <v>17</v>
      </c>
      <c r="B28" s="258" t="s">
        <v>258</v>
      </c>
      <c r="C28" s="259"/>
      <c r="D28" s="259"/>
      <c r="E28" s="260"/>
      <c r="F28" s="111">
        <v>21</v>
      </c>
      <c r="G28" s="26">
        <f>SUM(G29:G39)</f>
        <v>667198</v>
      </c>
      <c r="H28" s="26">
        <f>SUM(H29:H39)</f>
        <v>199164</v>
      </c>
      <c r="I28" s="26">
        <f>SUM(I29:I39)</f>
        <v>468034</v>
      </c>
      <c r="J28" s="26">
        <f>SUM(J29:J39)</f>
        <v>232357</v>
      </c>
    </row>
    <row r="29" spans="1:10" s="27" customFormat="1" ht="28.5" customHeight="1">
      <c r="A29" s="61" t="s">
        <v>18</v>
      </c>
      <c r="B29" s="262" t="s">
        <v>229</v>
      </c>
      <c r="C29" s="263"/>
      <c r="D29" s="263"/>
      <c r="E29" s="264"/>
      <c r="F29" s="112">
        <v>22</v>
      </c>
      <c r="G29" s="92">
        <v>497909</v>
      </c>
      <c r="H29" s="92">
        <v>199164</v>
      </c>
      <c r="I29" s="30">
        <f>G29-H29</f>
        <v>298745</v>
      </c>
      <c r="J29" s="92">
        <v>66387</v>
      </c>
    </row>
    <row r="30" spans="1:10" s="27" customFormat="1" ht="42.75" customHeight="1">
      <c r="A30" s="31" t="s">
        <v>51</v>
      </c>
      <c r="B30" s="257" t="s">
        <v>429</v>
      </c>
      <c r="C30" s="257"/>
      <c r="D30" s="257"/>
      <c r="E30" s="257"/>
      <c r="F30" s="113">
        <v>23</v>
      </c>
      <c r="G30" s="93">
        <v>165970</v>
      </c>
      <c r="H30" s="93">
        <v>0</v>
      </c>
      <c r="I30" s="30">
        <f aca="true" t="shared" si="2" ref="I30:I39">G30-H30</f>
        <v>165970</v>
      </c>
      <c r="J30" s="93">
        <v>165970</v>
      </c>
    </row>
    <row r="31" spans="1:10" s="27" customFormat="1" ht="28.5" customHeight="1">
      <c r="A31" s="31" t="s">
        <v>52</v>
      </c>
      <c r="B31" s="257" t="s">
        <v>230</v>
      </c>
      <c r="C31" s="257"/>
      <c r="D31" s="257"/>
      <c r="E31" s="257"/>
      <c r="F31" s="113">
        <v>24</v>
      </c>
      <c r="G31" s="93">
        <v>3319</v>
      </c>
      <c r="H31" s="93">
        <v>0</v>
      </c>
      <c r="I31" s="30">
        <f t="shared" si="2"/>
        <v>3319</v>
      </c>
      <c r="J31" s="93">
        <v>0</v>
      </c>
    </row>
    <row r="32" spans="1:10" s="27" customFormat="1" ht="28.5" customHeight="1">
      <c r="A32" s="31" t="s">
        <v>53</v>
      </c>
      <c r="B32" s="257" t="s">
        <v>231</v>
      </c>
      <c r="C32" s="257"/>
      <c r="D32" s="257"/>
      <c r="E32" s="257"/>
      <c r="F32" s="113">
        <v>25</v>
      </c>
      <c r="G32" s="93">
        <v>0</v>
      </c>
      <c r="H32" s="93">
        <v>0</v>
      </c>
      <c r="I32" s="30">
        <f t="shared" si="2"/>
        <v>0</v>
      </c>
      <c r="J32" s="93">
        <v>0</v>
      </c>
    </row>
    <row r="33" spans="1:10" s="27" customFormat="1" ht="42.75" customHeight="1">
      <c r="A33" s="31" t="s">
        <v>54</v>
      </c>
      <c r="B33" s="248" t="s">
        <v>430</v>
      </c>
      <c r="C33" s="249"/>
      <c r="D33" s="249"/>
      <c r="E33" s="250"/>
      <c r="F33" s="113">
        <v>26</v>
      </c>
      <c r="G33" s="93">
        <v>0</v>
      </c>
      <c r="H33" s="93">
        <v>0</v>
      </c>
      <c r="I33" s="30">
        <f t="shared" si="2"/>
        <v>0</v>
      </c>
      <c r="J33" s="93">
        <v>0</v>
      </c>
    </row>
    <row r="34" spans="1:10" s="27" customFormat="1" ht="28.5" customHeight="1">
      <c r="A34" s="31" t="s">
        <v>55</v>
      </c>
      <c r="B34" s="248" t="s">
        <v>232</v>
      </c>
      <c r="C34" s="249"/>
      <c r="D34" s="249"/>
      <c r="E34" s="250"/>
      <c r="F34" s="114">
        <v>27</v>
      </c>
      <c r="G34" s="93">
        <v>0</v>
      </c>
      <c r="H34" s="93">
        <v>0</v>
      </c>
      <c r="I34" s="30">
        <f t="shared" si="2"/>
        <v>0</v>
      </c>
      <c r="J34" s="93">
        <v>0</v>
      </c>
    </row>
    <row r="35" spans="1:10" s="27" customFormat="1" ht="28.5" customHeight="1">
      <c r="A35" s="31" t="s">
        <v>56</v>
      </c>
      <c r="B35" s="248" t="s">
        <v>233</v>
      </c>
      <c r="C35" s="249"/>
      <c r="D35" s="249"/>
      <c r="E35" s="250"/>
      <c r="F35" s="113">
        <v>28</v>
      </c>
      <c r="G35" s="93">
        <v>0</v>
      </c>
      <c r="H35" s="93">
        <v>0</v>
      </c>
      <c r="I35" s="30">
        <f t="shared" si="2"/>
        <v>0</v>
      </c>
      <c r="J35" s="93">
        <v>0</v>
      </c>
    </row>
    <row r="36" spans="1:10" s="27" customFormat="1" ht="42.75" customHeight="1">
      <c r="A36" s="33" t="s">
        <v>57</v>
      </c>
      <c r="B36" s="248" t="s">
        <v>413</v>
      </c>
      <c r="C36" s="249"/>
      <c r="D36" s="249"/>
      <c r="E36" s="250"/>
      <c r="F36" s="117">
        <v>29</v>
      </c>
      <c r="G36" s="93">
        <v>0</v>
      </c>
      <c r="H36" s="93">
        <v>0</v>
      </c>
      <c r="I36" s="30">
        <f t="shared" si="2"/>
        <v>0</v>
      </c>
      <c r="J36" s="93">
        <v>0</v>
      </c>
    </row>
    <row r="37" spans="1:10" s="27" customFormat="1" ht="28.5" customHeight="1">
      <c r="A37" s="31" t="s">
        <v>58</v>
      </c>
      <c r="B37" s="248" t="s">
        <v>234</v>
      </c>
      <c r="C37" s="249"/>
      <c r="D37" s="249"/>
      <c r="E37" s="250"/>
      <c r="F37" s="117" t="s">
        <v>117</v>
      </c>
      <c r="G37" s="93">
        <v>0</v>
      </c>
      <c r="H37" s="93">
        <v>0</v>
      </c>
      <c r="I37" s="30">
        <f t="shared" si="2"/>
        <v>0</v>
      </c>
      <c r="J37" s="93">
        <v>0</v>
      </c>
    </row>
    <row r="38" spans="1:10" s="27" customFormat="1" ht="28.5" customHeight="1">
      <c r="A38" s="31" t="s">
        <v>61</v>
      </c>
      <c r="B38" s="248" t="s">
        <v>235</v>
      </c>
      <c r="C38" s="249"/>
      <c r="D38" s="249"/>
      <c r="E38" s="250"/>
      <c r="F38" s="113" t="s">
        <v>118</v>
      </c>
      <c r="G38" s="93">
        <v>0</v>
      </c>
      <c r="H38" s="93">
        <v>0</v>
      </c>
      <c r="I38" s="30">
        <f t="shared" si="2"/>
        <v>0</v>
      </c>
      <c r="J38" s="93">
        <v>0</v>
      </c>
    </row>
    <row r="39" spans="1:10" s="27" customFormat="1" ht="28.5" customHeight="1" thickBot="1">
      <c r="A39" s="62" t="s">
        <v>103</v>
      </c>
      <c r="B39" s="254" t="s">
        <v>383</v>
      </c>
      <c r="C39" s="255"/>
      <c r="D39" s="255"/>
      <c r="E39" s="256"/>
      <c r="F39" s="209">
        <v>32</v>
      </c>
      <c r="G39" s="93">
        <v>0</v>
      </c>
      <c r="H39" s="93">
        <v>0</v>
      </c>
      <c r="I39" s="30">
        <f t="shared" si="2"/>
        <v>0</v>
      </c>
      <c r="J39" s="93">
        <v>0</v>
      </c>
    </row>
    <row r="40" spans="1:10" s="27" customFormat="1" ht="28.5" customHeight="1" thickBot="1">
      <c r="A40" s="28" t="s">
        <v>6</v>
      </c>
      <c r="B40" s="258" t="s">
        <v>259</v>
      </c>
      <c r="C40" s="259"/>
      <c r="D40" s="259"/>
      <c r="E40" s="260"/>
      <c r="F40" s="111" t="s">
        <v>119</v>
      </c>
      <c r="G40" s="26">
        <f>SUM(G41,G48,G60,G73,G78)</f>
        <v>7026311</v>
      </c>
      <c r="H40" s="26">
        <f>SUM(H41,H48,H60,H73,H78)</f>
        <v>816205</v>
      </c>
      <c r="I40" s="26">
        <f>SUM(I41,I48,I60,I73,I78)</f>
        <v>6210106</v>
      </c>
      <c r="J40" s="26">
        <f>SUM(J41,J48,J60,J73,J78)</f>
        <v>8198300</v>
      </c>
    </row>
    <row r="41" spans="1:10" s="27" customFormat="1" ht="28.5" customHeight="1" thickBot="1">
      <c r="A41" s="28" t="s">
        <v>7</v>
      </c>
      <c r="B41" s="258" t="s">
        <v>260</v>
      </c>
      <c r="C41" s="259"/>
      <c r="D41" s="259"/>
      <c r="E41" s="260"/>
      <c r="F41" s="111" t="s">
        <v>185</v>
      </c>
      <c r="G41" s="26">
        <f>SUM(G42:G47)</f>
        <v>2592777</v>
      </c>
      <c r="H41" s="26">
        <f>SUM(H42:H47)</f>
        <v>315342</v>
      </c>
      <c r="I41" s="26">
        <f>SUM(I42:I47)</f>
        <v>2277435</v>
      </c>
      <c r="J41" s="26">
        <f>SUM(J42:J47)</f>
        <v>2850793</v>
      </c>
    </row>
    <row r="42" spans="1:10" s="27" customFormat="1" ht="28.5" customHeight="1">
      <c r="A42" s="61" t="s">
        <v>8</v>
      </c>
      <c r="B42" s="262" t="s">
        <v>236</v>
      </c>
      <c r="C42" s="263"/>
      <c r="D42" s="263"/>
      <c r="E42" s="264"/>
      <c r="F42" s="112" t="s">
        <v>120</v>
      </c>
      <c r="G42" s="92">
        <v>769136</v>
      </c>
      <c r="H42" s="92">
        <v>165969</v>
      </c>
      <c r="I42" s="30">
        <f>G42-H42</f>
        <v>603167</v>
      </c>
      <c r="J42" s="92">
        <v>348038</v>
      </c>
    </row>
    <row r="43" spans="1:10" s="27" customFormat="1" ht="28.5" customHeight="1">
      <c r="A43" s="31" t="s">
        <v>51</v>
      </c>
      <c r="B43" s="248" t="s">
        <v>414</v>
      </c>
      <c r="C43" s="249"/>
      <c r="D43" s="249"/>
      <c r="E43" s="250"/>
      <c r="F43" s="112" t="s">
        <v>121</v>
      </c>
      <c r="G43" s="93">
        <v>1334230</v>
      </c>
      <c r="H43" s="93">
        <v>99582</v>
      </c>
      <c r="I43" s="30">
        <f>G43-H43</f>
        <v>1234648</v>
      </c>
      <c r="J43" s="93">
        <v>1716590</v>
      </c>
    </row>
    <row r="44" spans="1:10" s="27" customFormat="1" ht="28.5" customHeight="1">
      <c r="A44" s="31" t="s">
        <v>52</v>
      </c>
      <c r="B44" s="248" t="s">
        <v>237</v>
      </c>
      <c r="C44" s="249"/>
      <c r="D44" s="249"/>
      <c r="E44" s="250"/>
      <c r="F44" s="113" t="s">
        <v>122</v>
      </c>
      <c r="G44" s="93">
        <v>431189</v>
      </c>
      <c r="H44" s="93">
        <v>49791</v>
      </c>
      <c r="I44" s="30">
        <f>G44-H44</f>
        <v>381398</v>
      </c>
      <c r="J44" s="93">
        <v>625340</v>
      </c>
    </row>
    <row r="45" spans="1:10" s="27" customFormat="1" ht="28.5" customHeight="1">
      <c r="A45" s="31" t="s">
        <v>53</v>
      </c>
      <c r="B45" s="248" t="s">
        <v>238</v>
      </c>
      <c r="C45" s="249"/>
      <c r="D45" s="249"/>
      <c r="E45" s="250"/>
      <c r="F45" s="113" t="s">
        <v>123</v>
      </c>
      <c r="G45" s="93">
        <v>0</v>
      </c>
      <c r="H45" s="93">
        <v>0</v>
      </c>
      <c r="I45" s="30">
        <f>G45-H45</f>
        <v>0</v>
      </c>
      <c r="J45" s="93">
        <v>0</v>
      </c>
    </row>
    <row r="46" spans="1:10" s="27" customFormat="1" ht="28.5" customHeight="1">
      <c r="A46" s="31" t="s">
        <v>54</v>
      </c>
      <c r="B46" s="248" t="s">
        <v>239</v>
      </c>
      <c r="C46" s="249"/>
      <c r="D46" s="249"/>
      <c r="E46" s="250"/>
      <c r="F46" s="113" t="s">
        <v>124</v>
      </c>
      <c r="G46" s="93">
        <v>17991</v>
      </c>
      <c r="H46" s="93">
        <v>0</v>
      </c>
      <c r="I46" s="30">
        <f>G46-H46</f>
        <v>17991</v>
      </c>
      <c r="J46" s="93">
        <v>17228</v>
      </c>
    </row>
    <row r="47" spans="1:10" s="27" customFormat="1" ht="28.5" customHeight="1" thickBot="1">
      <c r="A47" s="31" t="s">
        <v>55</v>
      </c>
      <c r="B47" s="254" t="s">
        <v>240</v>
      </c>
      <c r="C47" s="255"/>
      <c r="D47" s="255"/>
      <c r="E47" s="256"/>
      <c r="F47" s="113" t="s">
        <v>125</v>
      </c>
      <c r="G47" s="94">
        <v>40231</v>
      </c>
      <c r="H47" s="94">
        <v>0</v>
      </c>
      <c r="I47" s="30">
        <f>G47-H47</f>
        <v>40231</v>
      </c>
      <c r="J47" s="94">
        <v>143597</v>
      </c>
    </row>
    <row r="48" spans="1:10" s="27" customFormat="1" ht="28.5" customHeight="1" thickBot="1">
      <c r="A48" s="28" t="s">
        <v>9</v>
      </c>
      <c r="B48" s="261" t="s">
        <v>261</v>
      </c>
      <c r="C48" s="261"/>
      <c r="D48" s="261"/>
      <c r="E48" s="261"/>
      <c r="F48" s="111" t="s">
        <v>126</v>
      </c>
      <c r="G48" s="26">
        <f>SUM(G49,G53:G59)</f>
        <v>0</v>
      </c>
      <c r="H48" s="26">
        <f>SUM(H49,H53:H59)</f>
        <v>0</v>
      </c>
      <c r="I48" s="26">
        <f>SUM(I49,I53:I59)</f>
        <v>0</v>
      </c>
      <c r="J48" s="26">
        <f>SUM(J49,J53:J59)</f>
        <v>0</v>
      </c>
    </row>
    <row r="49" spans="1:10" s="27" customFormat="1" ht="28.5" customHeight="1" thickBot="1">
      <c r="A49" s="119" t="s">
        <v>22</v>
      </c>
      <c r="B49" s="261" t="s">
        <v>384</v>
      </c>
      <c r="C49" s="261"/>
      <c r="D49" s="261"/>
      <c r="E49" s="261"/>
      <c r="F49" s="120" t="s">
        <v>127</v>
      </c>
      <c r="G49" s="140">
        <f>SUM(G50:G52)</f>
        <v>0</v>
      </c>
      <c r="H49" s="140">
        <f>SUM(H50:H52)</f>
        <v>0</v>
      </c>
      <c r="I49" s="140">
        <f>SUM(I50:I52)</f>
        <v>0</v>
      </c>
      <c r="J49" s="140">
        <f>SUM(J50:J52)</f>
        <v>0</v>
      </c>
    </row>
    <row r="50" spans="1:10" s="27" customFormat="1" ht="42.75" customHeight="1">
      <c r="A50" s="29" t="s">
        <v>128</v>
      </c>
      <c r="B50" s="251" t="s">
        <v>241</v>
      </c>
      <c r="C50" s="252"/>
      <c r="D50" s="252"/>
      <c r="E50" s="253"/>
      <c r="F50" s="112" t="s">
        <v>131</v>
      </c>
      <c r="G50" s="92">
        <v>0</v>
      </c>
      <c r="H50" s="92">
        <v>0</v>
      </c>
      <c r="I50" s="30">
        <f>G50-H50</f>
        <v>0</v>
      </c>
      <c r="J50" s="92">
        <v>0</v>
      </c>
    </row>
    <row r="51" spans="1:10" s="27" customFormat="1" ht="54" customHeight="1">
      <c r="A51" s="31" t="s">
        <v>129</v>
      </c>
      <c r="B51" s="248" t="s">
        <v>431</v>
      </c>
      <c r="C51" s="249"/>
      <c r="D51" s="249"/>
      <c r="E51" s="250"/>
      <c r="F51" s="113" t="s">
        <v>132</v>
      </c>
      <c r="G51" s="92">
        <v>0</v>
      </c>
      <c r="H51" s="92">
        <v>0</v>
      </c>
      <c r="I51" s="30">
        <f aca="true" t="shared" si="3" ref="I51:I59">G51-H51</f>
        <v>0</v>
      </c>
      <c r="J51" s="92">
        <v>0</v>
      </c>
    </row>
    <row r="52" spans="1:10" s="27" customFormat="1" ht="28.5" customHeight="1">
      <c r="A52" s="31" t="s">
        <v>130</v>
      </c>
      <c r="B52" s="257" t="s">
        <v>371</v>
      </c>
      <c r="C52" s="257"/>
      <c r="D52" s="257"/>
      <c r="E52" s="257"/>
      <c r="F52" s="113" t="s">
        <v>133</v>
      </c>
      <c r="G52" s="92">
        <v>0</v>
      </c>
      <c r="H52" s="92">
        <v>0</v>
      </c>
      <c r="I52" s="30">
        <f t="shared" si="3"/>
        <v>0</v>
      </c>
      <c r="J52" s="92">
        <v>0</v>
      </c>
    </row>
    <row r="53" spans="1:10" s="27" customFormat="1" ht="28.5" customHeight="1">
      <c r="A53" s="31" t="s">
        <v>51</v>
      </c>
      <c r="B53" s="257" t="s">
        <v>242</v>
      </c>
      <c r="C53" s="257"/>
      <c r="D53" s="257"/>
      <c r="E53" s="257"/>
      <c r="F53" s="113" t="s">
        <v>134</v>
      </c>
      <c r="G53" s="92">
        <v>0</v>
      </c>
      <c r="H53" s="92">
        <v>0</v>
      </c>
      <c r="I53" s="30">
        <f t="shared" si="3"/>
        <v>0</v>
      </c>
      <c r="J53" s="92">
        <v>0</v>
      </c>
    </row>
    <row r="54" spans="1:10" s="27" customFormat="1" ht="28.5" customHeight="1">
      <c r="A54" s="31" t="s">
        <v>52</v>
      </c>
      <c r="B54" s="257" t="s">
        <v>243</v>
      </c>
      <c r="C54" s="257"/>
      <c r="D54" s="257"/>
      <c r="E54" s="257"/>
      <c r="F54" s="113" t="s">
        <v>135</v>
      </c>
      <c r="G54" s="92">
        <v>0</v>
      </c>
      <c r="H54" s="92">
        <v>0</v>
      </c>
      <c r="I54" s="30">
        <f t="shared" si="3"/>
        <v>0</v>
      </c>
      <c r="J54" s="92">
        <v>0</v>
      </c>
    </row>
    <row r="55" spans="1:10" s="27" customFormat="1" ht="41.25" customHeight="1">
      <c r="A55" s="31" t="s">
        <v>53</v>
      </c>
      <c r="B55" s="257" t="s">
        <v>432</v>
      </c>
      <c r="C55" s="257"/>
      <c r="D55" s="257"/>
      <c r="E55" s="257"/>
      <c r="F55" s="113" t="s">
        <v>136</v>
      </c>
      <c r="G55" s="92">
        <v>0</v>
      </c>
      <c r="H55" s="92">
        <v>0</v>
      </c>
      <c r="I55" s="30">
        <f t="shared" si="3"/>
        <v>0</v>
      </c>
      <c r="J55" s="92">
        <v>0</v>
      </c>
    </row>
    <row r="56" spans="1:10" s="27" customFormat="1" ht="28.5" customHeight="1">
      <c r="A56" s="31" t="s">
        <v>54</v>
      </c>
      <c r="B56" s="248" t="s">
        <v>244</v>
      </c>
      <c r="C56" s="249"/>
      <c r="D56" s="249"/>
      <c r="E56" s="250"/>
      <c r="F56" s="113" t="s">
        <v>137</v>
      </c>
      <c r="G56" s="92">
        <v>0</v>
      </c>
      <c r="H56" s="92">
        <v>0</v>
      </c>
      <c r="I56" s="30">
        <f t="shared" si="3"/>
        <v>0</v>
      </c>
      <c r="J56" s="92">
        <v>0</v>
      </c>
    </row>
    <row r="57" spans="1:10" s="27" customFormat="1" ht="33" customHeight="1">
      <c r="A57" s="31" t="s">
        <v>55</v>
      </c>
      <c r="B57" s="248" t="s">
        <v>245</v>
      </c>
      <c r="C57" s="249"/>
      <c r="D57" s="249"/>
      <c r="E57" s="250"/>
      <c r="F57" s="113" t="s">
        <v>138</v>
      </c>
      <c r="G57" s="92">
        <v>0</v>
      </c>
      <c r="H57" s="92">
        <v>0</v>
      </c>
      <c r="I57" s="30">
        <f t="shared" si="3"/>
        <v>0</v>
      </c>
      <c r="J57" s="92">
        <v>0</v>
      </c>
    </row>
    <row r="58" spans="1:10" s="27" customFormat="1" ht="33" customHeight="1">
      <c r="A58" s="33" t="s">
        <v>56</v>
      </c>
      <c r="B58" s="248" t="s">
        <v>246</v>
      </c>
      <c r="C58" s="249"/>
      <c r="D58" s="249"/>
      <c r="E58" s="250"/>
      <c r="F58" s="117" t="s">
        <v>139</v>
      </c>
      <c r="G58" s="92">
        <v>0</v>
      </c>
      <c r="H58" s="92">
        <v>0</v>
      </c>
      <c r="I58" s="30">
        <f t="shared" si="3"/>
        <v>0</v>
      </c>
      <c r="J58" s="92">
        <v>0</v>
      </c>
    </row>
    <row r="59" spans="1:10" s="27" customFormat="1" ht="28.5" customHeight="1" thickBot="1">
      <c r="A59" s="62">
        <v>8</v>
      </c>
      <c r="B59" s="254" t="s">
        <v>247</v>
      </c>
      <c r="C59" s="255"/>
      <c r="D59" s="255"/>
      <c r="E59" s="256"/>
      <c r="F59" s="118" t="s">
        <v>140</v>
      </c>
      <c r="G59" s="92">
        <v>0</v>
      </c>
      <c r="H59" s="92">
        <v>0</v>
      </c>
      <c r="I59" s="30">
        <f t="shared" si="3"/>
        <v>0</v>
      </c>
      <c r="J59" s="92">
        <v>0</v>
      </c>
    </row>
    <row r="60" spans="1:10" s="27" customFormat="1" ht="33" customHeight="1" thickBot="1">
      <c r="A60" s="28" t="s">
        <v>10</v>
      </c>
      <c r="B60" s="258" t="s">
        <v>262</v>
      </c>
      <c r="C60" s="259"/>
      <c r="D60" s="259"/>
      <c r="E60" s="260"/>
      <c r="F60" s="111" t="s">
        <v>141</v>
      </c>
      <c r="G60" s="26">
        <f>SUM(G61,G65:G72)</f>
        <v>2875080</v>
      </c>
      <c r="H60" s="26">
        <f>SUM(H61,H65:H72)</f>
        <v>500863</v>
      </c>
      <c r="I60" s="26">
        <f>SUM(I61,I65:I72)</f>
        <v>2374217</v>
      </c>
      <c r="J60" s="26">
        <f>SUM(J61,J65:J72)</f>
        <v>2862909</v>
      </c>
    </row>
    <row r="61" spans="1:10" s="27" customFormat="1" ht="41.25" customHeight="1" thickBot="1">
      <c r="A61" s="119" t="s">
        <v>11</v>
      </c>
      <c r="B61" s="261" t="s">
        <v>410</v>
      </c>
      <c r="C61" s="261"/>
      <c r="D61" s="261"/>
      <c r="E61" s="261"/>
      <c r="F61" s="120" t="s">
        <v>142</v>
      </c>
      <c r="G61" s="140">
        <f>SUM(G62:G64)</f>
        <v>1896933</v>
      </c>
      <c r="H61" s="140">
        <f>SUM(H62:H64)</f>
        <v>461030</v>
      </c>
      <c r="I61" s="140">
        <f>SUM(I62:I64)</f>
        <v>1435903</v>
      </c>
      <c r="J61" s="140">
        <f>SUM(J62:J64)</f>
        <v>1812952</v>
      </c>
    </row>
    <row r="62" spans="1:10" s="27" customFormat="1" ht="42.75" customHeight="1">
      <c r="A62" s="133" t="s">
        <v>128</v>
      </c>
      <c r="B62" s="251" t="s">
        <v>248</v>
      </c>
      <c r="C62" s="252"/>
      <c r="D62" s="252"/>
      <c r="E62" s="253"/>
      <c r="F62" s="134" t="s">
        <v>143</v>
      </c>
      <c r="G62" s="92">
        <v>0</v>
      </c>
      <c r="H62" s="92">
        <v>0</v>
      </c>
      <c r="I62" s="30">
        <f>G62-H62</f>
        <v>0</v>
      </c>
      <c r="J62" s="92">
        <v>0</v>
      </c>
    </row>
    <row r="63" spans="1:10" s="27" customFormat="1" ht="54" customHeight="1">
      <c r="A63" s="122" t="s">
        <v>129</v>
      </c>
      <c r="B63" s="248" t="s">
        <v>431</v>
      </c>
      <c r="C63" s="249"/>
      <c r="D63" s="249"/>
      <c r="E63" s="250"/>
      <c r="F63" s="123" t="s">
        <v>144</v>
      </c>
      <c r="G63" s="93">
        <v>0</v>
      </c>
      <c r="H63" s="93">
        <v>0</v>
      </c>
      <c r="I63" s="30">
        <f aca="true" t="shared" si="4" ref="I63:I72">G63-H63</f>
        <v>0</v>
      </c>
      <c r="J63" s="93">
        <v>0</v>
      </c>
    </row>
    <row r="64" spans="1:10" s="27" customFormat="1" ht="28.5" customHeight="1">
      <c r="A64" s="122" t="s">
        <v>130</v>
      </c>
      <c r="B64" s="248" t="s">
        <v>371</v>
      </c>
      <c r="C64" s="249"/>
      <c r="D64" s="249"/>
      <c r="E64" s="250"/>
      <c r="F64" s="123" t="s">
        <v>145</v>
      </c>
      <c r="G64" s="93">
        <v>1896933</v>
      </c>
      <c r="H64" s="93">
        <v>461030</v>
      </c>
      <c r="I64" s="30">
        <f t="shared" si="4"/>
        <v>1435903</v>
      </c>
      <c r="J64" s="93">
        <v>1812952</v>
      </c>
    </row>
    <row r="65" spans="1:10" s="27" customFormat="1" ht="28.5" customHeight="1">
      <c r="A65" s="29" t="s">
        <v>51</v>
      </c>
      <c r="B65" s="248" t="s">
        <v>242</v>
      </c>
      <c r="C65" s="249"/>
      <c r="D65" s="249"/>
      <c r="E65" s="250"/>
      <c r="F65" s="112" t="s">
        <v>146</v>
      </c>
      <c r="G65" s="92">
        <v>0</v>
      </c>
      <c r="H65" s="92">
        <v>0</v>
      </c>
      <c r="I65" s="30">
        <f t="shared" si="4"/>
        <v>0</v>
      </c>
      <c r="J65" s="92">
        <v>0</v>
      </c>
    </row>
    <row r="66" spans="1:10" s="27" customFormat="1" ht="28.5" customHeight="1">
      <c r="A66" s="31" t="s">
        <v>52</v>
      </c>
      <c r="B66" s="248" t="s">
        <v>243</v>
      </c>
      <c r="C66" s="249"/>
      <c r="D66" s="249"/>
      <c r="E66" s="250"/>
      <c r="F66" s="113" t="s">
        <v>147</v>
      </c>
      <c r="G66" s="93">
        <v>0</v>
      </c>
      <c r="H66" s="93">
        <v>0</v>
      </c>
      <c r="I66" s="30">
        <f t="shared" si="4"/>
        <v>0</v>
      </c>
      <c r="J66" s="93">
        <v>0</v>
      </c>
    </row>
    <row r="67" spans="1:17" s="27" customFormat="1" ht="42.75" customHeight="1">
      <c r="A67" s="31" t="s">
        <v>53</v>
      </c>
      <c r="B67" s="248" t="s">
        <v>433</v>
      </c>
      <c r="C67" s="249"/>
      <c r="D67" s="249"/>
      <c r="E67" s="250"/>
      <c r="F67" s="113" t="s">
        <v>148</v>
      </c>
      <c r="G67" s="93">
        <v>33194</v>
      </c>
      <c r="H67" s="93">
        <v>0</v>
      </c>
      <c r="I67" s="30">
        <f t="shared" si="4"/>
        <v>33194</v>
      </c>
      <c r="J67" s="93">
        <v>0</v>
      </c>
      <c r="Q67" s="81"/>
    </row>
    <row r="68" spans="1:10" s="27" customFormat="1" ht="28.5" customHeight="1">
      <c r="A68" s="31" t="s">
        <v>54</v>
      </c>
      <c r="B68" s="248" t="s">
        <v>411</v>
      </c>
      <c r="C68" s="249"/>
      <c r="D68" s="249"/>
      <c r="E68" s="250"/>
      <c r="F68" s="113" t="s">
        <v>149</v>
      </c>
      <c r="G68" s="93">
        <v>0</v>
      </c>
      <c r="H68" s="93">
        <v>0</v>
      </c>
      <c r="I68" s="30">
        <f t="shared" si="4"/>
        <v>0</v>
      </c>
      <c r="J68" s="93">
        <v>0</v>
      </c>
    </row>
    <row r="69" spans="1:10" s="27" customFormat="1" ht="28.5" customHeight="1">
      <c r="A69" s="31" t="s">
        <v>55</v>
      </c>
      <c r="B69" s="248" t="s">
        <v>385</v>
      </c>
      <c r="C69" s="249"/>
      <c r="D69" s="249"/>
      <c r="E69" s="250"/>
      <c r="F69" s="113" t="s">
        <v>150</v>
      </c>
      <c r="G69" s="93">
        <v>0</v>
      </c>
      <c r="H69" s="93">
        <v>0</v>
      </c>
      <c r="I69" s="30">
        <f t="shared" si="4"/>
        <v>0</v>
      </c>
      <c r="J69" s="93">
        <v>0</v>
      </c>
    </row>
    <row r="70" spans="1:10" s="27" customFormat="1" ht="28.5" customHeight="1">
      <c r="A70" s="31" t="s">
        <v>56</v>
      </c>
      <c r="B70" s="248" t="s">
        <v>249</v>
      </c>
      <c r="C70" s="249"/>
      <c r="D70" s="249"/>
      <c r="E70" s="250"/>
      <c r="F70" s="113" t="s">
        <v>151</v>
      </c>
      <c r="G70" s="93">
        <v>713072</v>
      </c>
      <c r="H70" s="93">
        <v>0</v>
      </c>
      <c r="I70" s="30">
        <f t="shared" si="4"/>
        <v>713072</v>
      </c>
      <c r="J70" s="93">
        <v>0</v>
      </c>
    </row>
    <row r="71" spans="1:10" s="27" customFormat="1" ht="28.5" customHeight="1">
      <c r="A71" s="31" t="s">
        <v>57</v>
      </c>
      <c r="B71" s="248" t="s">
        <v>245</v>
      </c>
      <c r="C71" s="249"/>
      <c r="D71" s="249"/>
      <c r="E71" s="250"/>
      <c r="F71" s="113" t="s">
        <v>152</v>
      </c>
      <c r="G71" s="93">
        <v>32386</v>
      </c>
      <c r="H71" s="93">
        <v>0</v>
      </c>
      <c r="I71" s="30">
        <f t="shared" si="4"/>
        <v>32386</v>
      </c>
      <c r="J71" s="93">
        <v>0</v>
      </c>
    </row>
    <row r="72" spans="1:10" s="27" customFormat="1" ht="28.5" customHeight="1" thickBot="1">
      <c r="A72" s="33" t="s">
        <v>58</v>
      </c>
      <c r="B72" s="267" t="s">
        <v>372</v>
      </c>
      <c r="C72" s="267"/>
      <c r="D72" s="267"/>
      <c r="E72" s="267"/>
      <c r="F72" s="117" t="s">
        <v>153</v>
      </c>
      <c r="G72" s="94">
        <v>199495</v>
      </c>
      <c r="H72" s="94">
        <v>39833</v>
      </c>
      <c r="I72" s="196">
        <f t="shared" si="4"/>
        <v>159662</v>
      </c>
      <c r="J72" s="94">
        <v>1049957</v>
      </c>
    </row>
    <row r="73" spans="1:10" s="27" customFormat="1" ht="28.5" customHeight="1" thickBot="1">
      <c r="A73" s="28" t="s">
        <v>23</v>
      </c>
      <c r="B73" s="261" t="s">
        <v>263</v>
      </c>
      <c r="C73" s="261"/>
      <c r="D73" s="261"/>
      <c r="E73" s="261"/>
      <c r="F73" s="111" t="s">
        <v>154</v>
      </c>
      <c r="G73" s="26">
        <f>SUM(G74:G77)</f>
        <v>116179</v>
      </c>
      <c r="H73" s="26">
        <f>SUM(H74:H77)</f>
        <v>0</v>
      </c>
      <c r="I73" s="26">
        <f>SUM(I74:I77)</f>
        <v>116179</v>
      </c>
      <c r="J73" s="26">
        <f>SUM(J74:J77)</f>
        <v>0</v>
      </c>
    </row>
    <row r="74" spans="1:10" s="27" customFormat="1" ht="42.75" customHeight="1">
      <c r="A74" s="29" t="s">
        <v>24</v>
      </c>
      <c r="B74" s="265" t="s">
        <v>386</v>
      </c>
      <c r="C74" s="265"/>
      <c r="D74" s="265"/>
      <c r="E74" s="265"/>
      <c r="F74" s="112" t="s">
        <v>155</v>
      </c>
      <c r="G74" s="92">
        <v>0</v>
      </c>
      <c r="H74" s="92">
        <v>0</v>
      </c>
      <c r="I74" s="30">
        <f>G74-H74</f>
        <v>0</v>
      </c>
      <c r="J74" s="92">
        <v>0</v>
      </c>
    </row>
    <row r="75" spans="1:10" s="27" customFormat="1" ht="42.75" customHeight="1">
      <c r="A75" s="31" t="s">
        <v>51</v>
      </c>
      <c r="B75" s="257" t="s">
        <v>373</v>
      </c>
      <c r="C75" s="257"/>
      <c r="D75" s="257"/>
      <c r="E75" s="257"/>
      <c r="F75" s="113" t="s">
        <v>156</v>
      </c>
      <c r="G75" s="93">
        <v>116179</v>
      </c>
      <c r="H75" s="93">
        <v>0</v>
      </c>
      <c r="I75" s="32">
        <f>G75-H75</f>
        <v>116179</v>
      </c>
      <c r="J75" s="93">
        <v>0</v>
      </c>
    </row>
    <row r="76" spans="1:10" s="27" customFormat="1" ht="28.5" customHeight="1">
      <c r="A76" s="31" t="s">
        <v>52</v>
      </c>
      <c r="B76" s="248" t="s">
        <v>387</v>
      </c>
      <c r="C76" s="249"/>
      <c r="D76" s="249"/>
      <c r="E76" s="250"/>
      <c r="F76" s="112" t="s">
        <v>157</v>
      </c>
      <c r="G76" s="93">
        <v>0</v>
      </c>
      <c r="H76" s="93">
        <v>0</v>
      </c>
      <c r="I76" s="32">
        <f>G76-H76</f>
        <v>0</v>
      </c>
      <c r="J76" s="93">
        <v>0</v>
      </c>
    </row>
    <row r="77" spans="1:10" s="27" customFormat="1" ht="28.5" customHeight="1" thickBot="1">
      <c r="A77" s="33" t="s">
        <v>53</v>
      </c>
      <c r="B77" s="267" t="s">
        <v>250</v>
      </c>
      <c r="C77" s="267"/>
      <c r="D77" s="267"/>
      <c r="E77" s="267"/>
      <c r="F77" s="117" t="s">
        <v>158</v>
      </c>
      <c r="G77" s="94">
        <v>0</v>
      </c>
      <c r="H77" s="94">
        <v>0</v>
      </c>
      <c r="I77" s="32">
        <f>G77-H77</f>
        <v>0</v>
      </c>
      <c r="J77" s="94">
        <v>0</v>
      </c>
    </row>
    <row r="78" spans="1:10" s="27" customFormat="1" ht="28.5" customHeight="1" thickBot="1">
      <c r="A78" s="119" t="s">
        <v>85</v>
      </c>
      <c r="B78" s="261" t="s">
        <v>264</v>
      </c>
      <c r="C78" s="261"/>
      <c r="D78" s="261"/>
      <c r="E78" s="261"/>
      <c r="F78" s="120" t="s">
        <v>159</v>
      </c>
      <c r="G78" s="26">
        <f>SUM(G79:G80)</f>
        <v>1442275</v>
      </c>
      <c r="H78" s="26">
        <f>SUM(H79:H80)</f>
        <v>0</v>
      </c>
      <c r="I78" s="26">
        <f>SUM(I79:I80)</f>
        <v>1442275</v>
      </c>
      <c r="J78" s="26">
        <f>SUM(J79:J80)</f>
        <v>2484598</v>
      </c>
    </row>
    <row r="79" spans="1:10" s="27" customFormat="1" ht="28.5" customHeight="1">
      <c r="A79" s="29" t="s">
        <v>86</v>
      </c>
      <c r="B79" s="262" t="s">
        <v>251</v>
      </c>
      <c r="C79" s="263"/>
      <c r="D79" s="263"/>
      <c r="E79" s="264"/>
      <c r="F79" s="112" t="s">
        <v>160</v>
      </c>
      <c r="G79" s="92">
        <v>9095</v>
      </c>
      <c r="H79" s="92">
        <v>0</v>
      </c>
      <c r="I79" s="30">
        <f>G79-H79</f>
        <v>9095</v>
      </c>
      <c r="J79" s="92">
        <v>516398</v>
      </c>
    </row>
    <row r="80" spans="1:10" s="27" customFormat="1" ht="28.5" customHeight="1">
      <c r="A80" s="31" t="s">
        <v>51</v>
      </c>
      <c r="B80" s="257" t="s">
        <v>252</v>
      </c>
      <c r="C80" s="257"/>
      <c r="D80" s="257"/>
      <c r="E80" s="257"/>
      <c r="F80" s="113" t="s">
        <v>161</v>
      </c>
      <c r="G80" s="93">
        <v>1433180</v>
      </c>
      <c r="H80" s="93">
        <v>0</v>
      </c>
      <c r="I80" s="32">
        <f>G80-H80</f>
        <v>1433180</v>
      </c>
      <c r="J80" s="93">
        <v>1968200</v>
      </c>
    </row>
    <row r="81" spans="1:10" s="27" customFormat="1" ht="28.5" customHeight="1" thickBot="1">
      <c r="A81" s="191" t="s">
        <v>12</v>
      </c>
      <c r="B81" s="266" t="s">
        <v>374</v>
      </c>
      <c r="C81" s="266"/>
      <c r="D81" s="266"/>
      <c r="E81" s="266"/>
      <c r="F81" s="192" t="s">
        <v>162</v>
      </c>
      <c r="G81" s="193">
        <f>SUM(G82:G85)</f>
        <v>124212</v>
      </c>
      <c r="H81" s="193">
        <f>SUM(H82:H85)</f>
        <v>0</v>
      </c>
      <c r="I81" s="193">
        <f>SUM(I82:I85)</f>
        <v>124212</v>
      </c>
      <c r="J81" s="193">
        <f>SUM(J82:J85)</f>
        <v>108976</v>
      </c>
    </row>
    <row r="82" spans="1:10" s="27" customFormat="1" ht="28.5" customHeight="1">
      <c r="A82" s="61" t="s">
        <v>27</v>
      </c>
      <c r="B82" s="262" t="s">
        <v>389</v>
      </c>
      <c r="C82" s="263"/>
      <c r="D82" s="263"/>
      <c r="E82" s="264"/>
      <c r="F82" s="112" t="s">
        <v>163</v>
      </c>
      <c r="G82" s="92">
        <v>2850</v>
      </c>
      <c r="H82" s="92">
        <v>0</v>
      </c>
      <c r="I82" s="30">
        <f>G82-H82</f>
        <v>2850</v>
      </c>
      <c r="J82" s="92">
        <v>3275</v>
      </c>
    </row>
    <row r="83" spans="1:10" s="27" customFormat="1" ht="28.5" customHeight="1">
      <c r="A83" s="41" t="s">
        <v>51</v>
      </c>
      <c r="B83" s="248" t="s">
        <v>390</v>
      </c>
      <c r="C83" s="249"/>
      <c r="D83" s="249"/>
      <c r="E83" s="250"/>
      <c r="F83" s="116" t="s">
        <v>164</v>
      </c>
      <c r="G83" s="95">
        <v>105997</v>
      </c>
      <c r="H83" s="95">
        <v>0</v>
      </c>
      <c r="I83" s="30">
        <f>G83-H83</f>
        <v>105997</v>
      </c>
      <c r="J83" s="95">
        <v>82796</v>
      </c>
    </row>
    <row r="84" spans="1:10" s="27" customFormat="1" ht="28.5" customHeight="1">
      <c r="A84" s="31" t="s">
        <v>52</v>
      </c>
      <c r="B84" s="248" t="s">
        <v>253</v>
      </c>
      <c r="C84" s="249"/>
      <c r="D84" s="249"/>
      <c r="E84" s="250"/>
      <c r="F84" s="113" t="s">
        <v>165</v>
      </c>
      <c r="G84" s="93">
        <v>2100</v>
      </c>
      <c r="H84" s="93">
        <v>0</v>
      </c>
      <c r="I84" s="30">
        <f>G84-H84</f>
        <v>2100</v>
      </c>
      <c r="J84" s="93">
        <v>565</v>
      </c>
    </row>
    <row r="85" spans="1:10" s="27" customFormat="1" ht="28.5" customHeight="1">
      <c r="A85" s="31" t="s">
        <v>53</v>
      </c>
      <c r="B85" s="257" t="s">
        <v>254</v>
      </c>
      <c r="C85" s="257"/>
      <c r="D85" s="257"/>
      <c r="E85" s="257"/>
      <c r="F85" s="113" t="s">
        <v>166</v>
      </c>
      <c r="G85" s="93">
        <v>13265</v>
      </c>
      <c r="H85" s="93">
        <v>0</v>
      </c>
      <c r="I85" s="30">
        <f>G85-H85</f>
        <v>13265</v>
      </c>
      <c r="J85" s="93">
        <v>22340</v>
      </c>
    </row>
  </sheetData>
  <sheetProtection password="DE3E" sheet="1" objects="1" scenarios="1"/>
  <mergeCells count="82">
    <mergeCell ref="G4:I4"/>
    <mergeCell ref="G6:H6"/>
    <mergeCell ref="B8:E8"/>
    <mergeCell ref="B9:E9"/>
    <mergeCell ref="B6:E6"/>
    <mergeCell ref="B3:E5"/>
    <mergeCell ref="B10:E10"/>
    <mergeCell ref="B23:E23"/>
    <mergeCell ref="B22:E22"/>
    <mergeCell ref="B21:E21"/>
    <mergeCell ref="B20:E20"/>
    <mergeCell ref="B19:E19"/>
    <mergeCell ref="B18:E18"/>
    <mergeCell ref="B17:E17"/>
    <mergeCell ref="B15:E15"/>
    <mergeCell ref="B14:E14"/>
    <mergeCell ref="B13:E13"/>
    <mergeCell ref="B12:E12"/>
    <mergeCell ref="B11:E11"/>
    <mergeCell ref="B16:E16"/>
    <mergeCell ref="B27:E27"/>
    <mergeCell ref="B26:E26"/>
    <mergeCell ref="B25:E25"/>
    <mergeCell ref="B24:E24"/>
    <mergeCell ref="B28:E28"/>
    <mergeCell ref="B29:E29"/>
    <mergeCell ref="B30:E30"/>
    <mergeCell ref="B36:E36"/>
    <mergeCell ref="B35:E35"/>
    <mergeCell ref="B34:E34"/>
    <mergeCell ref="B33:E33"/>
    <mergeCell ref="B32:E32"/>
    <mergeCell ref="B31:E31"/>
    <mergeCell ref="B56:E56"/>
    <mergeCell ref="B55:E55"/>
    <mergeCell ref="B54:E54"/>
    <mergeCell ref="B53:E53"/>
    <mergeCell ref="B49:E49"/>
    <mergeCell ref="B66:E66"/>
    <mergeCell ref="B65:E65"/>
    <mergeCell ref="B61:E61"/>
    <mergeCell ref="B60:E60"/>
    <mergeCell ref="B59:E59"/>
    <mergeCell ref="B72:E72"/>
    <mergeCell ref="B70:E70"/>
    <mergeCell ref="B69:E69"/>
    <mergeCell ref="B68:E68"/>
    <mergeCell ref="B67:E67"/>
    <mergeCell ref="B71:E71"/>
    <mergeCell ref="B74:E74"/>
    <mergeCell ref="B73:E73"/>
    <mergeCell ref="B85:E85"/>
    <mergeCell ref="B84:E84"/>
    <mergeCell ref="B83:E83"/>
    <mergeCell ref="B82:E82"/>
    <mergeCell ref="B80:E80"/>
    <mergeCell ref="B79:E79"/>
    <mergeCell ref="B78:E78"/>
    <mergeCell ref="B81:E81"/>
    <mergeCell ref="B77:E77"/>
    <mergeCell ref="B76:E76"/>
    <mergeCell ref="B75:E75"/>
    <mergeCell ref="B37:E37"/>
    <mergeCell ref="B38:E38"/>
    <mergeCell ref="B39:E39"/>
    <mergeCell ref="B52:E52"/>
    <mergeCell ref="B51:E51"/>
    <mergeCell ref="B50:E50"/>
    <mergeCell ref="B40:E40"/>
    <mergeCell ref="B48:E48"/>
    <mergeCell ref="B47:E47"/>
    <mergeCell ref="B46:E46"/>
    <mergeCell ref="B45:E45"/>
    <mergeCell ref="B44:E44"/>
    <mergeCell ref="B43:E43"/>
    <mergeCell ref="B42:E42"/>
    <mergeCell ref="B41:E41"/>
    <mergeCell ref="B58:E58"/>
    <mergeCell ref="B57:E57"/>
    <mergeCell ref="B64:E64"/>
    <mergeCell ref="B63:E63"/>
    <mergeCell ref="B62:E62"/>
  </mergeCells>
  <printOptions horizontalCentered="1"/>
  <pageMargins left="0.984251968503937" right="0.7086614173228347" top="0.984251968503937" bottom="0.984251968503937" header="0.7874015748031497" footer="0"/>
  <pageSetup firstPageNumber="2" useFirstPageNumber="1" fitToHeight="4" fitToWidth="1" horizontalDpi="600" verticalDpi="600" orientation="portrait" paperSize="9" scale="82" r:id="rId1"/>
  <headerFooter>
    <oddFooter>&amp;R&amp;P</oddFooter>
  </headerFooter>
  <rowBreaks count="1" manualBreakCount="1">
    <brk id="72" max="255" man="1"/>
  </rowBreaks>
  <ignoredErrors>
    <ignoredError sqref="F8:F16 F62:F64 F65:F72 F73:F77 F78:F80 F81:F85 F56:F61 F37:F38 F42:F55 F40:F41" numberStoredAsText="1"/>
    <ignoredError sqref="G78:H78 J78" unlockedFormula="1"/>
    <ignoredError sqref="I18 I28 I73 I81" formula="1"/>
    <ignoredError sqref="H49:J49 G49 H61:J61 G61 I78" formulaRange="1" unlockedFormula="1"/>
    <ignoredError sqref="G48:J48 G60:J60" formulaRange="1"/>
    <ignoredError sqref="I78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73"/>
  <sheetViews>
    <sheetView showGridLines="0" zoomScaleSheetLayoutView="100" zoomScalePageLayoutView="0" workbookViewId="0" topLeftCell="A1">
      <selection activeCell="G10" sqref="G10"/>
    </sheetView>
  </sheetViews>
  <sheetFormatPr defaultColWidth="9.140625" defaultRowHeight="19.5" customHeight="1"/>
  <cols>
    <col min="1" max="1" width="5.8515625" style="34" bestFit="1" customWidth="1"/>
    <col min="2" max="2" width="15.00390625" style="35" customWidth="1"/>
    <col min="3" max="3" width="3.00390625" style="35" customWidth="1"/>
    <col min="4" max="4" width="5.8515625" style="35" customWidth="1"/>
    <col min="5" max="5" width="15.8515625" style="35" customWidth="1"/>
    <col min="6" max="6" width="5.7109375" style="36" customWidth="1"/>
    <col min="7" max="8" width="25.7109375" style="37" customWidth="1"/>
    <col min="9" max="9" width="9.140625" style="37" customWidth="1"/>
    <col min="10" max="10" width="14.28125" style="37" customWidth="1"/>
    <col min="11" max="16384" width="9.140625" style="37" customWidth="1"/>
  </cols>
  <sheetData>
    <row r="1" spans="1:10" ht="18.75" customHeight="1">
      <c r="A1" s="151" t="s">
        <v>87</v>
      </c>
      <c r="B1" s="152">
        <f>'Assets de'!B1</f>
        <v>9999999999</v>
      </c>
      <c r="C1" s="153"/>
      <c r="D1" s="154" t="s">
        <v>107</v>
      </c>
      <c r="E1" s="152">
        <f>'Assets de'!E1</f>
        <v>9999999</v>
      </c>
      <c r="H1" s="157" t="s">
        <v>101</v>
      </c>
      <c r="J1" s="78"/>
    </row>
    <row r="2" spans="1:8" ht="5.25" customHeight="1">
      <c r="A2" s="82"/>
      <c r="B2" s="83"/>
      <c r="C2" s="83"/>
      <c r="D2" s="83"/>
      <c r="E2" s="83"/>
      <c r="F2" s="84"/>
      <c r="G2" s="85"/>
      <c r="H2" s="87"/>
    </row>
    <row r="3" spans="1:9" s="16" customFormat="1" ht="15" customHeight="1">
      <c r="A3" s="17"/>
      <c r="B3" s="124"/>
      <c r="C3" s="125"/>
      <c r="D3" s="125"/>
      <c r="E3" s="126"/>
      <c r="F3" s="19"/>
      <c r="G3" s="38"/>
      <c r="H3" s="306" t="s">
        <v>267</v>
      </c>
      <c r="I3" s="80"/>
    </row>
    <row r="4" spans="1:9" s="16" customFormat="1" ht="15" customHeight="1">
      <c r="A4" s="17"/>
      <c r="B4" s="316" t="s">
        <v>265</v>
      </c>
      <c r="C4" s="317"/>
      <c r="D4" s="317"/>
      <c r="E4" s="318"/>
      <c r="F4" s="19" t="s">
        <v>217</v>
      </c>
      <c r="G4" s="306" t="s">
        <v>266</v>
      </c>
      <c r="H4" s="306"/>
      <c r="I4" s="80"/>
    </row>
    <row r="5" spans="1:9" s="16" customFormat="1" ht="15" customHeight="1">
      <c r="A5" s="17" t="s">
        <v>215</v>
      </c>
      <c r="B5" s="316"/>
      <c r="C5" s="317"/>
      <c r="D5" s="317"/>
      <c r="E5" s="318"/>
      <c r="F5" s="20" t="s">
        <v>218</v>
      </c>
      <c r="G5" s="306"/>
      <c r="H5" s="306"/>
      <c r="I5" s="80"/>
    </row>
    <row r="6" spans="1:9" s="16" customFormat="1" ht="15" customHeight="1">
      <c r="A6" s="24" t="s">
        <v>0</v>
      </c>
      <c r="B6" s="313" t="s">
        <v>1</v>
      </c>
      <c r="C6" s="314"/>
      <c r="D6" s="314"/>
      <c r="E6" s="315"/>
      <c r="F6" s="39" t="s">
        <v>2</v>
      </c>
      <c r="G6" s="170">
        <v>4</v>
      </c>
      <c r="H6" s="164">
        <v>5</v>
      </c>
      <c r="I6" s="80"/>
    </row>
    <row r="7" spans="1:8" s="27" customFormat="1" ht="28.5" customHeight="1" thickBot="1">
      <c r="A7" s="162"/>
      <c r="B7" s="273" t="s">
        <v>365</v>
      </c>
      <c r="C7" s="274"/>
      <c r="D7" s="274"/>
      <c r="E7" s="275"/>
      <c r="F7" s="168">
        <v>79</v>
      </c>
      <c r="G7" s="169">
        <f>SUM(G8,G29,G69)</f>
        <v>12165593</v>
      </c>
      <c r="H7" s="169">
        <f>SUM(H8,H29,H69)</f>
        <v>12379738</v>
      </c>
    </row>
    <row r="8" spans="1:8" s="27" customFormat="1" ht="28.5" customHeight="1" thickBot="1">
      <c r="A8" s="28" t="s">
        <v>5</v>
      </c>
      <c r="B8" s="258" t="s">
        <v>391</v>
      </c>
      <c r="C8" s="259"/>
      <c r="D8" s="259"/>
      <c r="E8" s="260"/>
      <c r="F8" s="107">
        <v>80</v>
      </c>
      <c r="G8" s="148">
        <f>SUM(G9,G13,G14,G15,G18,G21,G25,G28)</f>
        <v>7142144</v>
      </c>
      <c r="H8" s="148">
        <f>SUM(H9,H13,H14,H15,H18,H21,H25,H28)</f>
        <v>4681205</v>
      </c>
    </row>
    <row r="9" spans="1:8" s="27" customFormat="1" ht="28.5" customHeight="1" thickBot="1">
      <c r="A9" s="28" t="s">
        <v>14</v>
      </c>
      <c r="B9" s="258" t="s">
        <v>274</v>
      </c>
      <c r="C9" s="259"/>
      <c r="D9" s="259"/>
      <c r="E9" s="260"/>
      <c r="F9" s="107">
        <v>81</v>
      </c>
      <c r="G9" s="148">
        <f>SUM(G10:G12)</f>
        <v>2233951</v>
      </c>
      <c r="H9" s="148">
        <f>SUM(H10:H12)</f>
        <v>906194</v>
      </c>
    </row>
    <row r="10" spans="1:8" s="27" customFormat="1" ht="28.5" customHeight="1">
      <c r="A10" s="29" t="s">
        <v>15</v>
      </c>
      <c r="B10" s="262" t="s">
        <v>268</v>
      </c>
      <c r="C10" s="263"/>
      <c r="D10" s="263"/>
      <c r="E10" s="264"/>
      <c r="F10" s="108">
        <v>82</v>
      </c>
      <c r="G10" s="147">
        <v>2233951</v>
      </c>
      <c r="H10" s="147">
        <v>906194</v>
      </c>
    </row>
    <row r="11" spans="1:8" s="27" customFormat="1" ht="28.5" customHeight="1">
      <c r="A11" s="29" t="s">
        <v>51</v>
      </c>
      <c r="B11" s="257" t="s">
        <v>269</v>
      </c>
      <c r="C11" s="257"/>
      <c r="D11" s="257"/>
      <c r="E11" s="257"/>
      <c r="F11" s="108">
        <v>83</v>
      </c>
      <c r="G11" s="147">
        <v>0</v>
      </c>
      <c r="H11" s="147">
        <v>0</v>
      </c>
    </row>
    <row r="12" spans="1:8" s="27" customFormat="1" ht="28.5" customHeight="1" thickBot="1">
      <c r="A12" s="41" t="s">
        <v>52</v>
      </c>
      <c r="B12" s="286" t="s">
        <v>270</v>
      </c>
      <c r="C12" s="287"/>
      <c r="D12" s="287"/>
      <c r="E12" s="288"/>
      <c r="F12" s="132">
        <v>84</v>
      </c>
      <c r="G12" s="144">
        <v>0</v>
      </c>
      <c r="H12" s="144">
        <v>0</v>
      </c>
    </row>
    <row r="13" spans="1:8" s="27" customFormat="1" ht="28.5" customHeight="1" thickBot="1">
      <c r="A13" s="96" t="s">
        <v>16</v>
      </c>
      <c r="B13" s="285" t="s">
        <v>271</v>
      </c>
      <c r="C13" s="285"/>
      <c r="D13" s="285"/>
      <c r="E13" s="285"/>
      <c r="F13" s="128">
        <v>85</v>
      </c>
      <c r="G13" s="186">
        <v>0</v>
      </c>
      <c r="H13" s="186">
        <v>0</v>
      </c>
    </row>
    <row r="14" spans="1:8" s="27" customFormat="1" ht="28.5" customHeight="1" thickBot="1">
      <c r="A14" s="189" t="s">
        <v>167</v>
      </c>
      <c r="B14" s="310" t="s">
        <v>272</v>
      </c>
      <c r="C14" s="311"/>
      <c r="D14" s="311"/>
      <c r="E14" s="312"/>
      <c r="F14" s="187">
        <v>86</v>
      </c>
      <c r="G14" s="186">
        <v>165969</v>
      </c>
      <c r="H14" s="186">
        <v>165969</v>
      </c>
    </row>
    <row r="15" spans="1:8" s="27" customFormat="1" ht="28.5" customHeight="1" thickBot="1">
      <c r="A15" s="127" t="s">
        <v>19</v>
      </c>
      <c r="B15" s="285" t="s">
        <v>273</v>
      </c>
      <c r="C15" s="285"/>
      <c r="D15" s="285"/>
      <c r="E15" s="285"/>
      <c r="F15" s="128">
        <v>87</v>
      </c>
      <c r="G15" s="148">
        <f>SUM(G16:G17)</f>
        <v>223396</v>
      </c>
      <c r="H15" s="148">
        <f>SUM(H16:H17)</f>
        <v>223396</v>
      </c>
    </row>
    <row r="16" spans="1:8" s="27" customFormat="1" ht="28.5" customHeight="1">
      <c r="A16" s="133" t="s">
        <v>20</v>
      </c>
      <c r="B16" s="303" t="s">
        <v>275</v>
      </c>
      <c r="C16" s="304"/>
      <c r="D16" s="304"/>
      <c r="E16" s="305"/>
      <c r="F16" s="129">
        <v>88</v>
      </c>
      <c r="G16" s="147">
        <v>223396</v>
      </c>
      <c r="H16" s="147">
        <v>223396</v>
      </c>
    </row>
    <row r="17" spans="1:8" s="27" customFormat="1" ht="28.5" customHeight="1" thickBot="1">
      <c r="A17" s="41" t="s">
        <v>51</v>
      </c>
      <c r="B17" s="307" t="s">
        <v>276</v>
      </c>
      <c r="C17" s="308"/>
      <c r="D17" s="308"/>
      <c r="E17" s="309"/>
      <c r="F17" s="110">
        <v>89</v>
      </c>
      <c r="G17" s="144">
        <v>0</v>
      </c>
      <c r="H17" s="144">
        <v>0</v>
      </c>
    </row>
    <row r="18" spans="1:8" s="27" customFormat="1" ht="28.5" customHeight="1" thickBot="1">
      <c r="A18" s="127" t="s">
        <v>21</v>
      </c>
      <c r="B18" s="285" t="s">
        <v>277</v>
      </c>
      <c r="C18" s="285"/>
      <c r="D18" s="285"/>
      <c r="E18" s="285"/>
      <c r="F18" s="128">
        <v>90</v>
      </c>
      <c r="G18" s="197">
        <f>SUM(G19:G20)</f>
        <v>638319</v>
      </c>
      <c r="H18" s="197">
        <f>SUM(H19:H20)</f>
        <v>472349</v>
      </c>
    </row>
    <row r="19" spans="1:8" s="27" customFormat="1" ht="28.5" customHeight="1">
      <c r="A19" s="29" t="s">
        <v>168</v>
      </c>
      <c r="B19" s="251" t="s">
        <v>278</v>
      </c>
      <c r="C19" s="252"/>
      <c r="D19" s="252"/>
      <c r="E19" s="253"/>
      <c r="F19" s="108">
        <v>91</v>
      </c>
      <c r="G19" s="147">
        <v>638319</v>
      </c>
      <c r="H19" s="147">
        <v>472349</v>
      </c>
    </row>
    <row r="20" spans="1:8" s="27" customFormat="1" ht="28.5" customHeight="1" thickBot="1">
      <c r="A20" s="33" t="s">
        <v>51</v>
      </c>
      <c r="B20" s="286" t="s">
        <v>366</v>
      </c>
      <c r="C20" s="287"/>
      <c r="D20" s="287"/>
      <c r="E20" s="288"/>
      <c r="F20" s="110">
        <v>92</v>
      </c>
      <c r="G20" s="146">
        <v>0</v>
      </c>
      <c r="H20" s="146">
        <v>0</v>
      </c>
    </row>
    <row r="21" spans="1:8" s="27" customFormat="1" ht="28.5" customHeight="1" thickBot="1">
      <c r="A21" s="127" t="s">
        <v>169</v>
      </c>
      <c r="B21" s="285" t="s">
        <v>279</v>
      </c>
      <c r="C21" s="285"/>
      <c r="D21" s="285"/>
      <c r="E21" s="285"/>
      <c r="F21" s="128">
        <v>93</v>
      </c>
      <c r="G21" s="148">
        <f>SUM(G22:G24)</f>
        <v>13703</v>
      </c>
      <c r="H21" s="148">
        <f>SUM(H22:H24)</f>
        <v>0</v>
      </c>
    </row>
    <row r="22" spans="1:8" s="27" customFormat="1" ht="42.75" customHeight="1">
      <c r="A22" s="121" t="s">
        <v>170</v>
      </c>
      <c r="B22" s="302" t="s">
        <v>392</v>
      </c>
      <c r="C22" s="302"/>
      <c r="D22" s="302"/>
      <c r="E22" s="302"/>
      <c r="F22" s="130">
        <v>94</v>
      </c>
      <c r="G22" s="215">
        <v>13703</v>
      </c>
      <c r="H22" s="215">
        <v>0</v>
      </c>
    </row>
    <row r="23" spans="1:8" s="27" customFormat="1" ht="28.5" customHeight="1">
      <c r="A23" s="122" t="s">
        <v>51</v>
      </c>
      <c r="B23" s="290" t="s">
        <v>312</v>
      </c>
      <c r="C23" s="290"/>
      <c r="D23" s="290"/>
      <c r="E23" s="290"/>
      <c r="F23" s="131">
        <v>95</v>
      </c>
      <c r="G23" s="150">
        <v>0</v>
      </c>
      <c r="H23" s="150">
        <v>0</v>
      </c>
    </row>
    <row r="24" spans="1:8" s="27" customFormat="1" ht="54" customHeight="1" thickBot="1">
      <c r="A24" s="31" t="s">
        <v>52</v>
      </c>
      <c r="B24" s="248" t="s">
        <v>280</v>
      </c>
      <c r="C24" s="249"/>
      <c r="D24" s="249"/>
      <c r="E24" s="250"/>
      <c r="F24" s="108">
        <v>96</v>
      </c>
      <c r="G24" s="145">
        <v>0</v>
      </c>
      <c r="H24" s="145">
        <v>0</v>
      </c>
    </row>
    <row r="25" spans="1:8" s="27" customFormat="1" ht="33" customHeight="1" thickBot="1">
      <c r="A25" s="28" t="s">
        <v>171</v>
      </c>
      <c r="B25" s="258" t="s">
        <v>281</v>
      </c>
      <c r="C25" s="259"/>
      <c r="D25" s="259"/>
      <c r="E25" s="260"/>
      <c r="F25" s="107">
        <v>97</v>
      </c>
      <c r="G25" s="148">
        <f>SUM(G26:G27)</f>
        <v>2564761</v>
      </c>
      <c r="H25" s="148">
        <f>SUM(H26:H27)</f>
        <v>274978</v>
      </c>
    </row>
    <row r="26" spans="1:8" s="27" customFormat="1" ht="28.5" customHeight="1">
      <c r="A26" s="29" t="s">
        <v>172</v>
      </c>
      <c r="B26" s="262" t="s">
        <v>367</v>
      </c>
      <c r="C26" s="263"/>
      <c r="D26" s="263"/>
      <c r="E26" s="264"/>
      <c r="F26" s="108">
        <v>98</v>
      </c>
      <c r="G26" s="147">
        <v>2564761</v>
      </c>
      <c r="H26" s="147">
        <v>321449</v>
      </c>
    </row>
    <row r="27" spans="1:8" s="27" customFormat="1" ht="28.5" customHeight="1" thickBot="1">
      <c r="A27" s="33" t="s">
        <v>51</v>
      </c>
      <c r="B27" s="254" t="s">
        <v>282</v>
      </c>
      <c r="C27" s="255"/>
      <c r="D27" s="255"/>
      <c r="E27" s="256"/>
      <c r="F27" s="110">
        <v>99</v>
      </c>
      <c r="G27" s="146">
        <v>0</v>
      </c>
      <c r="H27" s="146">
        <v>-46471</v>
      </c>
    </row>
    <row r="28" spans="1:8" s="27" customFormat="1" ht="42.75" customHeight="1" thickBot="1">
      <c r="A28" s="28" t="s">
        <v>173</v>
      </c>
      <c r="B28" s="258" t="s">
        <v>404</v>
      </c>
      <c r="C28" s="259"/>
      <c r="D28" s="259"/>
      <c r="E28" s="260"/>
      <c r="F28" s="107">
        <v>100</v>
      </c>
      <c r="G28" s="148">
        <f>'Assets de'!I8-('E+L de'!G9+'E+L de'!G13+'E+L de'!G14+'E+L de'!G15+'E+L de'!G18+'E+L de'!G21+'E+L de'!G25+'E+L de'!G29+'E+L de'!G69)</f>
        <v>1302045</v>
      </c>
      <c r="H28" s="148">
        <f>'Assets de'!J8-('E+L de'!H9+'E+L de'!H13+'E+L de'!H14+'E+L de'!H15+'E+L de'!H18+'E+L de'!H21+'E+L de'!H25+'E+L de'!H29+'E+L de'!H69)</f>
        <v>2638319</v>
      </c>
    </row>
    <row r="29" spans="1:8" s="27" customFormat="1" ht="28.5" customHeight="1" thickBot="1">
      <c r="A29" s="40" t="s">
        <v>6</v>
      </c>
      <c r="B29" s="261" t="s">
        <v>415</v>
      </c>
      <c r="C29" s="261"/>
      <c r="D29" s="261"/>
      <c r="E29" s="261"/>
      <c r="F29" s="107">
        <v>101</v>
      </c>
      <c r="G29" s="148">
        <f>G30+G46+G49+G50+G64+G67+G68</f>
        <v>4919984</v>
      </c>
      <c r="H29" s="148">
        <f>H30+H46+H49+H50+H64+H67+H68</f>
        <v>7585939</v>
      </c>
    </row>
    <row r="30" spans="1:8" s="27" customFormat="1" ht="28.5" customHeight="1" thickBot="1">
      <c r="A30" s="40" t="s">
        <v>7</v>
      </c>
      <c r="B30" s="261" t="s">
        <v>283</v>
      </c>
      <c r="C30" s="261"/>
      <c r="D30" s="261"/>
      <c r="E30" s="261"/>
      <c r="F30" s="107">
        <v>102</v>
      </c>
      <c r="G30" s="148">
        <f>SUM(G31,G35:G45)</f>
        <v>1824020</v>
      </c>
      <c r="H30" s="148">
        <f>SUM(H31,H35:H45)</f>
        <v>2599947</v>
      </c>
    </row>
    <row r="31" spans="1:8" s="27" customFormat="1" ht="28.5" customHeight="1">
      <c r="A31" s="198" t="s">
        <v>8</v>
      </c>
      <c r="B31" s="289" t="s">
        <v>284</v>
      </c>
      <c r="C31" s="289"/>
      <c r="D31" s="289"/>
      <c r="E31" s="289"/>
      <c r="F31" s="199">
        <v>103</v>
      </c>
      <c r="G31" s="200">
        <f>SUM(G32:G34)</f>
        <v>0</v>
      </c>
      <c r="H31" s="200">
        <f>SUM(H32:H34)</f>
        <v>0</v>
      </c>
    </row>
    <row r="32" spans="1:8" s="27" customFormat="1" ht="42.75" customHeight="1">
      <c r="A32" s="133" t="s">
        <v>128</v>
      </c>
      <c r="B32" s="291" t="s">
        <v>393</v>
      </c>
      <c r="C32" s="291"/>
      <c r="D32" s="291"/>
      <c r="E32" s="291"/>
      <c r="F32" s="129">
        <v>104</v>
      </c>
      <c r="G32" s="147">
        <v>0</v>
      </c>
      <c r="H32" s="147">
        <v>0</v>
      </c>
    </row>
    <row r="33" spans="1:8" s="27" customFormat="1" ht="54" customHeight="1">
      <c r="A33" s="122" t="s">
        <v>129</v>
      </c>
      <c r="B33" s="290" t="s">
        <v>434</v>
      </c>
      <c r="C33" s="290"/>
      <c r="D33" s="290"/>
      <c r="E33" s="290"/>
      <c r="F33" s="131">
        <v>105</v>
      </c>
      <c r="G33" s="212">
        <v>0</v>
      </c>
      <c r="H33" s="212">
        <v>0</v>
      </c>
    </row>
    <row r="34" spans="1:8" s="27" customFormat="1" ht="28.5" customHeight="1">
      <c r="A34" s="122" t="s">
        <v>130</v>
      </c>
      <c r="B34" s="290" t="s">
        <v>285</v>
      </c>
      <c r="C34" s="290"/>
      <c r="D34" s="290"/>
      <c r="E34" s="290"/>
      <c r="F34" s="131">
        <v>106</v>
      </c>
      <c r="G34" s="212">
        <v>0</v>
      </c>
      <c r="H34" s="212">
        <v>0</v>
      </c>
    </row>
    <row r="35" spans="1:8" s="27" customFormat="1" ht="28.5" customHeight="1">
      <c r="A35" s="122" t="s">
        <v>51</v>
      </c>
      <c r="B35" s="295" t="s">
        <v>242</v>
      </c>
      <c r="C35" s="296"/>
      <c r="D35" s="296"/>
      <c r="E35" s="297"/>
      <c r="F35" s="183">
        <v>107</v>
      </c>
      <c r="G35" s="212">
        <v>0</v>
      </c>
      <c r="H35" s="212">
        <v>0</v>
      </c>
    </row>
    <row r="36" spans="1:8" s="27" customFormat="1" ht="28.5" customHeight="1">
      <c r="A36" s="122" t="s">
        <v>52</v>
      </c>
      <c r="B36" s="295" t="s">
        <v>362</v>
      </c>
      <c r="C36" s="296"/>
      <c r="D36" s="296"/>
      <c r="E36" s="297"/>
      <c r="F36" s="183">
        <v>108</v>
      </c>
      <c r="G36" s="212">
        <v>0</v>
      </c>
      <c r="H36" s="212">
        <v>0</v>
      </c>
    </row>
    <row r="37" spans="1:8" s="27" customFormat="1" ht="42.75" customHeight="1">
      <c r="A37" s="122" t="s">
        <v>53</v>
      </c>
      <c r="B37" s="295" t="s">
        <v>435</v>
      </c>
      <c r="C37" s="296"/>
      <c r="D37" s="296"/>
      <c r="E37" s="297"/>
      <c r="F37" s="183">
        <v>109</v>
      </c>
      <c r="G37" s="212">
        <v>1533593</v>
      </c>
      <c r="H37" s="212">
        <v>2325931</v>
      </c>
    </row>
    <row r="38" spans="1:8" s="27" customFormat="1" ht="28.5" customHeight="1">
      <c r="A38" s="122" t="s">
        <v>54</v>
      </c>
      <c r="B38" s="295" t="s">
        <v>286</v>
      </c>
      <c r="C38" s="296"/>
      <c r="D38" s="296"/>
      <c r="E38" s="297"/>
      <c r="F38" s="183">
        <v>110</v>
      </c>
      <c r="G38" s="212">
        <v>0</v>
      </c>
      <c r="H38" s="212">
        <v>0</v>
      </c>
    </row>
    <row r="39" spans="1:8" s="27" customFormat="1" ht="28.5" customHeight="1">
      <c r="A39" s="122" t="s">
        <v>55</v>
      </c>
      <c r="B39" s="295" t="s">
        <v>287</v>
      </c>
      <c r="C39" s="296"/>
      <c r="D39" s="296"/>
      <c r="E39" s="297"/>
      <c r="F39" s="183">
        <v>111</v>
      </c>
      <c r="G39" s="212">
        <v>0</v>
      </c>
      <c r="H39" s="212">
        <v>0</v>
      </c>
    </row>
    <row r="40" spans="1:8" s="27" customFormat="1" ht="28.5" customHeight="1">
      <c r="A40" s="122" t="s">
        <v>56</v>
      </c>
      <c r="B40" s="295" t="s">
        <v>288</v>
      </c>
      <c r="C40" s="296"/>
      <c r="D40" s="296"/>
      <c r="E40" s="297"/>
      <c r="F40" s="183">
        <v>112</v>
      </c>
      <c r="G40" s="212">
        <v>0</v>
      </c>
      <c r="H40" s="212">
        <v>0</v>
      </c>
    </row>
    <row r="41" spans="1:8" s="27" customFormat="1" ht="28.5" customHeight="1">
      <c r="A41" s="122" t="s">
        <v>57</v>
      </c>
      <c r="B41" s="295" t="s">
        <v>289</v>
      </c>
      <c r="C41" s="296"/>
      <c r="D41" s="296"/>
      <c r="E41" s="297"/>
      <c r="F41" s="183">
        <v>113</v>
      </c>
      <c r="G41" s="212">
        <v>0</v>
      </c>
      <c r="H41" s="212">
        <v>0</v>
      </c>
    </row>
    <row r="42" spans="1:8" s="27" customFormat="1" ht="28.5" customHeight="1">
      <c r="A42" s="122" t="s">
        <v>58</v>
      </c>
      <c r="B42" s="295" t="s">
        <v>290</v>
      </c>
      <c r="C42" s="296"/>
      <c r="D42" s="296"/>
      <c r="E42" s="297"/>
      <c r="F42" s="183">
        <v>114</v>
      </c>
      <c r="G42" s="212">
        <v>7967</v>
      </c>
      <c r="H42" s="212">
        <v>5975</v>
      </c>
    </row>
    <row r="43" spans="1:8" s="27" customFormat="1" ht="28.5" customHeight="1">
      <c r="A43" s="122" t="s">
        <v>61</v>
      </c>
      <c r="B43" s="295" t="s">
        <v>368</v>
      </c>
      <c r="C43" s="296"/>
      <c r="D43" s="296"/>
      <c r="E43" s="297"/>
      <c r="F43" s="183">
        <v>115</v>
      </c>
      <c r="G43" s="212">
        <v>179345</v>
      </c>
      <c r="H43" s="212">
        <v>263825</v>
      </c>
    </row>
    <row r="44" spans="1:8" s="27" customFormat="1" ht="28.5" customHeight="1">
      <c r="A44" s="122" t="s">
        <v>103</v>
      </c>
      <c r="B44" s="295" t="s">
        <v>291</v>
      </c>
      <c r="C44" s="296"/>
      <c r="D44" s="296"/>
      <c r="E44" s="297"/>
      <c r="F44" s="183">
        <v>116</v>
      </c>
      <c r="G44" s="212">
        <v>0</v>
      </c>
      <c r="H44" s="212">
        <v>0</v>
      </c>
    </row>
    <row r="45" spans="1:8" s="27" customFormat="1" ht="28.5" customHeight="1" thickBot="1">
      <c r="A45" s="182" t="s">
        <v>105</v>
      </c>
      <c r="B45" s="292" t="s">
        <v>292</v>
      </c>
      <c r="C45" s="293"/>
      <c r="D45" s="293"/>
      <c r="E45" s="294"/>
      <c r="F45" s="184">
        <v>117</v>
      </c>
      <c r="G45" s="213">
        <v>103115</v>
      </c>
      <c r="H45" s="213">
        <v>4216</v>
      </c>
    </row>
    <row r="46" spans="1:8" s="27" customFormat="1" ht="28.5" customHeight="1" thickBot="1">
      <c r="A46" s="40" t="s">
        <v>9</v>
      </c>
      <c r="B46" s="258" t="s">
        <v>293</v>
      </c>
      <c r="C46" s="259"/>
      <c r="D46" s="259"/>
      <c r="E46" s="260"/>
      <c r="F46" s="107">
        <v>118</v>
      </c>
      <c r="G46" s="148">
        <f>SUM(G47:G48)</f>
        <v>33465</v>
      </c>
      <c r="H46" s="148">
        <f>SUM(H47:H48)</f>
        <v>65028</v>
      </c>
    </row>
    <row r="47" spans="1:8" s="27" customFormat="1" ht="28.5" customHeight="1">
      <c r="A47" s="29" t="s">
        <v>22</v>
      </c>
      <c r="B47" s="262" t="s">
        <v>294</v>
      </c>
      <c r="C47" s="263"/>
      <c r="D47" s="263"/>
      <c r="E47" s="264"/>
      <c r="F47" s="108">
        <v>119</v>
      </c>
      <c r="G47" s="147">
        <v>0</v>
      </c>
      <c r="H47" s="147">
        <v>0</v>
      </c>
    </row>
    <row r="48" spans="1:8" s="27" customFormat="1" ht="28.5" customHeight="1" thickBot="1">
      <c r="A48" s="41" t="s">
        <v>51</v>
      </c>
      <c r="B48" s="286" t="s">
        <v>295</v>
      </c>
      <c r="C48" s="287"/>
      <c r="D48" s="287"/>
      <c r="E48" s="288"/>
      <c r="F48" s="110">
        <v>120</v>
      </c>
      <c r="G48" s="144">
        <v>33465</v>
      </c>
      <c r="H48" s="144">
        <v>65028</v>
      </c>
    </row>
    <row r="49" spans="1:8" s="27" customFormat="1" ht="28.5" customHeight="1" thickBot="1">
      <c r="A49" s="127" t="s">
        <v>10</v>
      </c>
      <c r="B49" s="299" t="s">
        <v>296</v>
      </c>
      <c r="C49" s="300"/>
      <c r="D49" s="300"/>
      <c r="E49" s="301"/>
      <c r="F49" s="188">
        <v>121</v>
      </c>
      <c r="G49" s="186">
        <v>589192</v>
      </c>
      <c r="H49" s="190">
        <v>829848</v>
      </c>
    </row>
    <row r="50" spans="1:8" s="27" customFormat="1" ht="28.5" customHeight="1" thickBot="1">
      <c r="A50" s="127" t="s">
        <v>23</v>
      </c>
      <c r="B50" s="285" t="s">
        <v>405</v>
      </c>
      <c r="C50" s="285"/>
      <c r="D50" s="285"/>
      <c r="E50" s="285"/>
      <c r="F50" s="128">
        <v>122</v>
      </c>
      <c r="G50" s="148">
        <f>SUM(G51,G55:G63)</f>
        <v>1346607</v>
      </c>
      <c r="H50" s="148">
        <f>SUM(H51,H55:H63)</f>
        <v>2845856</v>
      </c>
    </row>
    <row r="51" spans="1:8" s="27" customFormat="1" ht="28.5" customHeight="1" thickBot="1">
      <c r="A51" s="28" t="s">
        <v>24</v>
      </c>
      <c r="B51" s="261" t="s">
        <v>369</v>
      </c>
      <c r="C51" s="261"/>
      <c r="D51" s="261"/>
      <c r="E51" s="261"/>
      <c r="F51" s="107">
        <v>123</v>
      </c>
      <c r="G51" s="148">
        <f>SUM(G52:G54)</f>
        <v>1153650</v>
      </c>
      <c r="H51" s="148">
        <f>SUM(H52:H54)</f>
        <v>1491643</v>
      </c>
    </row>
    <row r="52" spans="1:8" s="27" customFormat="1" ht="42.75" customHeight="1">
      <c r="A52" s="61" t="s">
        <v>128</v>
      </c>
      <c r="B52" s="298" t="s">
        <v>363</v>
      </c>
      <c r="C52" s="298"/>
      <c r="D52" s="298"/>
      <c r="E52" s="298"/>
      <c r="F52" s="172">
        <v>124</v>
      </c>
      <c r="G52" s="173">
        <v>0</v>
      </c>
      <c r="H52" s="173">
        <v>0</v>
      </c>
    </row>
    <row r="53" spans="1:8" s="27" customFormat="1" ht="65.25" customHeight="1">
      <c r="A53" s="31" t="s">
        <v>129</v>
      </c>
      <c r="B53" s="257" t="s">
        <v>436</v>
      </c>
      <c r="C53" s="257"/>
      <c r="D53" s="257"/>
      <c r="E53" s="257"/>
      <c r="F53" s="109">
        <v>125</v>
      </c>
      <c r="G53" s="145">
        <v>0</v>
      </c>
      <c r="H53" s="145">
        <v>0</v>
      </c>
    </row>
    <row r="54" spans="1:8" s="27" customFormat="1" ht="42.75" customHeight="1">
      <c r="A54" s="31" t="s">
        <v>130</v>
      </c>
      <c r="B54" s="248" t="s">
        <v>297</v>
      </c>
      <c r="C54" s="249"/>
      <c r="D54" s="249"/>
      <c r="E54" s="250"/>
      <c r="F54" s="108">
        <v>126</v>
      </c>
      <c r="G54" s="145">
        <v>1153650</v>
      </c>
      <c r="H54" s="145">
        <v>1491643</v>
      </c>
    </row>
    <row r="55" spans="1:8" s="27" customFormat="1" ht="28.5" customHeight="1">
      <c r="A55" s="31" t="s">
        <v>51</v>
      </c>
      <c r="B55" s="248" t="s">
        <v>242</v>
      </c>
      <c r="C55" s="249"/>
      <c r="D55" s="249"/>
      <c r="E55" s="250"/>
      <c r="F55" s="108">
        <v>127</v>
      </c>
      <c r="G55" s="145">
        <v>3320</v>
      </c>
      <c r="H55" s="145">
        <v>5610</v>
      </c>
    </row>
    <row r="56" spans="1:8" s="27" customFormat="1" ht="28.5" customHeight="1">
      <c r="A56" s="31" t="s">
        <v>52</v>
      </c>
      <c r="B56" s="248" t="s">
        <v>364</v>
      </c>
      <c r="C56" s="249"/>
      <c r="D56" s="249"/>
      <c r="E56" s="250"/>
      <c r="F56" s="108">
        <v>128</v>
      </c>
      <c r="G56" s="145">
        <v>0</v>
      </c>
      <c r="H56" s="145">
        <v>0</v>
      </c>
    </row>
    <row r="57" spans="1:8" s="27" customFormat="1" ht="54" customHeight="1">
      <c r="A57" s="31" t="s">
        <v>53</v>
      </c>
      <c r="B57" s="248" t="s">
        <v>437</v>
      </c>
      <c r="C57" s="249"/>
      <c r="D57" s="249"/>
      <c r="E57" s="250"/>
      <c r="F57" s="108">
        <v>129</v>
      </c>
      <c r="G57" s="145">
        <v>0</v>
      </c>
      <c r="H57" s="145">
        <v>0</v>
      </c>
    </row>
    <row r="58" spans="1:8" s="27" customFormat="1" ht="42.75" customHeight="1">
      <c r="A58" s="31" t="s">
        <v>54</v>
      </c>
      <c r="B58" s="248" t="s">
        <v>298</v>
      </c>
      <c r="C58" s="249"/>
      <c r="D58" s="249"/>
      <c r="E58" s="250"/>
      <c r="F58" s="108">
        <v>130</v>
      </c>
      <c r="G58" s="145">
        <v>0</v>
      </c>
      <c r="H58" s="145">
        <v>0</v>
      </c>
    </row>
    <row r="59" spans="1:8" s="27" customFormat="1" ht="28.5" customHeight="1">
      <c r="A59" s="31" t="s">
        <v>55</v>
      </c>
      <c r="B59" s="248" t="s">
        <v>299</v>
      </c>
      <c r="C59" s="249"/>
      <c r="D59" s="249"/>
      <c r="E59" s="250"/>
      <c r="F59" s="108">
        <v>131</v>
      </c>
      <c r="G59" s="145">
        <v>113357</v>
      </c>
      <c r="H59" s="145">
        <v>137257</v>
      </c>
    </row>
    <row r="60" spans="1:8" s="27" customFormat="1" ht="28.5" customHeight="1">
      <c r="A60" s="31" t="s">
        <v>56</v>
      </c>
      <c r="B60" s="248" t="s">
        <v>300</v>
      </c>
      <c r="C60" s="249"/>
      <c r="D60" s="249"/>
      <c r="E60" s="250"/>
      <c r="F60" s="108">
        <v>132</v>
      </c>
      <c r="G60" s="145">
        <v>35252</v>
      </c>
      <c r="H60" s="145">
        <v>63998</v>
      </c>
    </row>
    <row r="61" spans="1:8" s="27" customFormat="1" ht="28.5" customHeight="1">
      <c r="A61" s="31" t="s">
        <v>57</v>
      </c>
      <c r="B61" s="248" t="s">
        <v>301</v>
      </c>
      <c r="C61" s="249"/>
      <c r="D61" s="249"/>
      <c r="E61" s="250"/>
      <c r="F61" s="108">
        <v>133</v>
      </c>
      <c r="G61" s="145">
        <v>0</v>
      </c>
      <c r="H61" s="145">
        <v>1027518</v>
      </c>
    </row>
    <row r="62" spans="1:8" s="27" customFormat="1" ht="28.5" customHeight="1">
      <c r="A62" s="33" t="s">
        <v>58</v>
      </c>
      <c r="B62" s="257" t="s">
        <v>302</v>
      </c>
      <c r="C62" s="257"/>
      <c r="D62" s="257"/>
      <c r="E62" s="257"/>
      <c r="F62" s="109">
        <v>134</v>
      </c>
      <c r="G62" s="145">
        <v>0</v>
      </c>
      <c r="H62" s="146">
        <v>0</v>
      </c>
    </row>
    <row r="63" spans="1:8" s="27" customFormat="1" ht="28.5" customHeight="1" thickBot="1">
      <c r="A63" s="33" t="s">
        <v>61</v>
      </c>
      <c r="B63" s="282" t="s">
        <v>303</v>
      </c>
      <c r="C63" s="283"/>
      <c r="D63" s="283"/>
      <c r="E63" s="284"/>
      <c r="F63" s="110">
        <v>135</v>
      </c>
      <c r="G63" s="144">
        <v>41028</v>
      </c>
      <c r="H63" s="146">
        <v>119830</v>
      </c>
    </row>
    <row r="64" spans="1:8" s="27" customFormat="1" ht="28.5" customHeight="1" thickBot="1">
      <c r="A64" s="28" t="s">
        <v>85</v>
      </c>
      <c r="B64" s="258" t="s">
        <v>304</v>
      </c>
      <c r="C64" s="259"/>
      <c r="D64" s="259"/>
      <c r="E64" s="260"/>
      <c r="F64" s="107">
        <v>136</v>
      </c>
      <c r="G64" s="148">
        <f>SUM(G65:G66)</f>
        <v>222062</v>
      </c>
      <c r="H64" s="148">
        <f>SUM(H65:H66)</f>
        <v>337481</v>
      </c>
    </row>
    <row r="65" spans="1:8" s="27" customFormat="1" ht="28.5" customHeight="1">
      <c r="A65" s="29" t="s">
        <v>86</v>
      </c>
      <c r="B65" s="262" t="s">
        <v>305</v>
      </c>
      <c r="C65" s="263"/>
      <c r="D65" s="263"/>
      <c r="E65" s="264"/>
      <c r="F65" s="108">
        <v>137</v>
      </c>
      <c r="G65" s="147">
        <v>44814</v>
      </c>
      <c r="H65" s="147">
        <v>49028</v>
      </c>
    </row>
    <row r="66" spans="1:8" s="27" customFormat="1" ht="28.5" customHeight="1" thickBot="1">
      <c r="A66" s="33" t="s">
        <v>51</v>
      </c>
      <c r="B66" s="286" t="s">
        <v>306</v>
      </c>
      <c r="C66" s="287"/>
      <c r="D66" s="287"/>
      <c r="E66" s="288"/>
      <c r="F66" s="110">
        <v>138</v>
      </c>
      <c r="G66" s="144">
        <v>177248</v>
      </c>
      <c r="H66" s="144">
        <v>288453</v>
      </c>
    </row>
    <row r="67" spans="1:8" s="27" customFormat="1" ht="28.5" customHeight="1" thickBot="1">
      <c r="A67" s="127" t="s">
        <v>174</v>
      </c>
      <c r="B67" s="285" t="s">
        <v>307</v>
      </c>
      <c r="C67" s="285"/>
      <c r="D67" s="285"/>
      <c r="E67" s="285"/>
      <c r="F67" s="128">
        <v>139</v>
      </c>
      <c r="G67" s="186">
        <v>904638</v>
      </c>
      <c r="H67" s="186">
        <v>907779</v>
      </c>
    </row>
    <row r="68" spans="1:8" s="27" customFormat="1" ht="28.5" customHeight="1" thickBot="1">
      <c r="A68" s="96" t="s">
        <v>175</v>
      </c>
      <c r="B68" s="285" t="s">
        <v>394</v>
      </c>
      <c r="C68" s="285"/>
      <c r="D68" s="285"/>
      <c r="E68" s="285"/>
      <c r="F68" s="128">
        <v>140</v>
      </c>
      <c r="G68" s="186">
        <v>0</v>
      </c>
      <c r="H68" s="186">
        <v>0</v>
      </c>
    </row>
    <row r="69" spans="1:8" s="27" customFormat="1" ht="28.5" customHeight="1" thickBot="1">
      <c r="A69" s="40" t="s">
        <v>12</v>
      </c>
      <c r="B69" s="258" t="s">
        <v>395</v>
      </c>
      <c r="C69" s="259"/>
      <c r="D69" s="259"/>
      <c r="E69" s="260"/>
      <c r="F69" s="107">
        <v>141</v>
      </c>
      <c r="G69" s="148">
        <f>SUM(G70:G73)</f>
        <v>103465</v>
      </c>
      <c r="H69" s="148">
        <f>SUM(H70:H73)</f>
        <v>112594</v>
      </c>
    </row>
    <row r="70" spans="1:8" s="27" customFormat="1" ht="28.5" customHeight="1">
      <c r="A70" s="29" t="s">
        <v>27</v>
      </c>
      <c r="B70" s="262" t="s">
        <v>308</v>
      </c>
      <c r="C70" s="263"/>
      <c r="D70" s="263"/>
      <c r="E70" s="264"/>
      <c r="F70" s="108">
        <v>142</v>
      </c>
      <c r="G70" s="147">
        <v>0</v>
      </c>
      <c r="H70" s="147">
        <v>0</v>
      </c>
    </row>
    <row r="71" spans="1:8" s="27" customFormat="1" ht="28.5" customHeight="1">
      <c r="A71" s="41" t="s">
        <v>51</v>
      </c>
      <c r="B71" s="248" t="s">
        <v>309</v>
      </c>
      <c r="C71" s="249"/>
      <c r="D71" s="249"/>
      <c r="E71" s="250"/>
      <c r="F71" s="110">
        <v>143</v>
      </c>
      <c r="G71" s="144">
        <v>564</v>
      </c>
      <c r="H71" s="144">
        <v>133</v>
      </c>
    </row>
    <row r="72" spans="1:8" s="27" customFormat="1" ht="28.5" customHeight="1">
      <c r="A72" s="31" t="s">
        <v>52</v>
      </c>
      <c r="B72" s="248" t="s">
        <v>310</v>
      </c>
      <c r="C72" s="249"/>
      <c r="D72" s="249"/>
      <c r="E72" s="250"/>
      <c r="F72" s="109">
        <v>144</v>
      </c>
      <c r="G72" s="145">
        <v>82561</v>
      </c>
      <c r="H72" s="145">
        <v>73711</v>
      </c>
    </row>
    <row r="73" spans="1:8" s="27" customFormat="1" ht="28.5" customHeight="1">
      <c r="A73" s="31" t="s">
        <v>53</v>
      </c>
      <c r="B73" s="257" t="s">
        <v>311</v>
      </c>
      <c r="C73" s="257"/>
      <c r="D73" s="257"/>
      <c r="E73" s="257"/>
      <c r="F73" s="109">
        <v>145</v>
      </c>
      <c r="G73" s="201">
        <v>20340</v>
      </c>
      <c r="H73" s="201">
        <v>38750</v>
      </c>
    </row>
  </sheetData>
  <sheetProtection password="DE3E" sheet="1" objects="1" scenarios="1"/>
  <mergeCells count="72">
    <mergeCell ref="G4:G5"/>
    <mergeCell ref="H3:H5"/>
    <mergeCell ref="B18:E18"/>
    <mergeCell ref="B17:E17"/>
    <mergeCell ref="B14:E14"/>
    <mergeCell ref="B13:E13"/>
    <mergeCell ref="B11:E11"/>
    <mergeCell ref="B10:E10"/>
    <mergeCell ref="B9:E9"/>
    <mergeCell ref="B8:E8"/>
    <mergeCell ref="B7:E7"/>
    <mergeCell ref="B6:E6"/>
    <mergeCell ref="B4:E4"/>
    <mergeCell ref="B5:E5"/>
    <mergeCell ref="B12:E12"/>
    <mergeCell ref="B22:E22"/>
    <mergeCell ref="B21:E21"/>
    <mergeCell ref="B20:E20"/>
    <mergeCell ref="B19:E19"/>
    <mergeCell ref="B15:E15"/>
    <mergeCell ref="B16:E16"/>
    <mergeCell ref="B24:E24"/>
    <mergeCell ref="B23:E23"/>
    <mergeCell ref="B28:E28"/>
    <mergeCell ref="B27:E27"/>
    <mergeCell ref="B26:E26"/>
    <mergeCell ref="B25:E25"/>
    <mergeCell ref="B54:E54"/>
    <mergeCell ref="B35:E35"/>
    <mergeCell ref="B52:E52"/>
    <mergeCell ref="B51:E51"/>
    <mergeCell ref="B44:E44"/>
    <mergeCell ref="B43:E43"/>
    <mergeCell ref="B53:E53"/>
    <mergeCell ref="B50:E50"/>
    <mergeCell ref="B49:E49"/>
    <mergeCell ref="B48:E48"/>
    <mergeCell ref="B47:E47"/>
    <mergeCell ref="B46:E46"/>
    <mergeCell ref="B36:E36"/>
    <mergeCell ref="B41:E41"/>
    <mergeCell ref="B42:E42"/>
    <mergeCell ref="B29:E29"/>
    <mergeCell ref="B59:E59"/>
    <mergeCell ref="B58:E58"/>
    <mergeCell ref="B57:E57"/>
    <mergeCell ref="B56:E56"/>
    <mergeCell ref="B30:E30"/>
    <mergeCell ref="B31:E31"/>
    <mergeCell ref="B34:E34"/>
    <mergeCell ref="B32:E32"/>
    <mergeCell ref="B33:E33"/>
    <mergeCell ref="B45:E45"/>
    <mergeCell ref="B40:E40"/>
    <mergeCell ref="B39:E39"/>
    <mergeCell ref="B38:E38"/>
    <mergeCell ref="B37:E37"/>
    <mergeCell ref="B55:E55"/>
    <mergeCell ref="B73:E73"/>
    <mergeCell ref="B72:E72"/>
    <mergeCell ref="B71:E71"/>
    <mergeCell ref="B70:E70"/>
    <mergeCell ref="B69:E69"/>
    <mergeCell ref="B63:E63"/>
    <mergeCell ref="B61:E61"/>
    <mergeCell ref="B60:E60"/>
    <mergeCell ref="B62:E62"/>
    <mergeCell ref="B68:E68"/>
    <mergeCell ref="B67:E67"/>
    <mergeCell ref="B66:E66"/>
    <mergeCell ref="B65:E65"/>
    <mergeCell ref="B64:E64"/>
  </mergeCells>
  <printOptions horizontalCentered="1"/>
  <pageMargins left="0.984251968503937" right="0.7086614173228347" top="0.984251968503937" bottom="0.984251968503937" header="0" footer="0"/>
  <pageSetup firstPageNumber="6" useFirstPageNumber="1" fitToHeight="3" fitToWidth="1" horizontalDpi="600" verticalDpi="600" orientation="portrait" paperSize="9" scale="83" r:id="rId1"/>
  <headerFooter>
    <oddFooter>&amp;R&amp;P</oddFooter>
  </headerFooter>
  <rowBreaks count="2" manualBreakCount="2">
    <brk id="33" max="7" man="1"/>
    <brk id="59" max="7" man="1"/>
  </rowBreaks>
  <ignoredErrors>
    <ignoredError sqref="G9:H13 G19:H20 H14 G22:H48 G50:H67 G69:H72 G68" formulaRange="1"/>
    <ignoredError sqref="H15 H16 G18:H18 H17 G21:H21" formulaRange="1" unlockedFormula="1"/>
    <ignoredError sqref="G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P67"/>
  <sheetViews>
    <sheetView showGridLines="0" zoomScaleSheetLayoutView="100" zoomScalePageLayoutView="0" workbookViewId="0" topLeftCell="A1">
      <selection activeCell="G8" sqref="G8:H8"/>
    </sheetView>
  </sheetViews>
  <sheetFormatPr defaultColWidth="9.140625" defaultRowHeight="12.75"/>
  <cols>
    <col min="1" max="1" width="5.8515625" style="55" customWidth="1"/>
    <col min="2" max="2" width="15.00390625" style="56" customWidth="1"/>
    <col min="3" max="3" width="3.00390625" style="56" customWidth="1"/>
    <col min="4" max="4" width="5.8515625" style="56" customWidth="1"/>
    <col min="5" max="5" width="15.00390625" style="56" customWidth="1"/>
    <col min="6" max="6" width="5.8515625" style="59" bestFit="1" customWidth="1"/>
    <col min="7" max="7" width="19.28125" style="42" customWidth="1"/>
    <col min="8" max="8" width="5.7109375" style="42" customWidth="1"/>
    <col min="9" max="9" width="25.00390625" style="42" customWidth="1"/>
    <col min="10" max="10" width="9.140625" style="42" customWidth="1"/>
    <col min="11" max="11" width="14.28125" style="42" customWidth="1"/>
    <col min="12" max="16384" width="9.140625" style="42" customWidth="1"/>
  </cols>
  <sheetData>
    <row r="1" spans="1:42" ht="18.75" customHeight="1">
      <c r="A1" s="155" t="s">
        <v>87</v>
      </c>
      <c r="B1" s="152">
        <f>'Assets de'!B1</f>
        <v>9999999999</v>
      </c>
      <c r="C1" s="156"/>
      <c r="D1" s="154" t="s">
        <v>107</v>
      </c>
      <c r="E1" s="152">
        <f>'Assets de'!E1</f>
        <v>9999999</v>
      </c>
      <c r="F1" s="75"/>
      <c r="G1" s="159"/>
      <c r="H1" s="88"/>
      <c r="I1" s="161" t="s">
        <v>102</v>
      </c>
      <c r="J1" s="72"/>
      <c r="K1" s="78"/>
      <c r="L1" s="71"/>
      <c r="M1" s="71"/>
      <c r="N1" s="71"/>
      <c r="O1" s="71"/>
      <c r="P1" s="15"/>
      <c r="Q1" s="15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ht="3.75" customHeight="1">
      <c r="A2" s="73"/>
      <c r="B2" s="74"/>
      <c r="C2" s="74"/>
      <c r="D2" s="74"/>
      <c r="E2" s="74"/>
      <c r="F2" s="74"/>
      <c r="G2" s="76"/>
      <c r="H2" s="76"/>
      <c r="I2" s="77"/>
      <c r="J2" s="72"/>
      <c r="K2" s="37"/>
      <c r="L2" s="71"/>
      <c r="M2" s="71"/>
      <c r="N2" s="71"/>
      <c r="O2" s="71"/>
      <c r="P2" s="15"/>
      <c r="Q2" s="15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12" s="45" customFormat="1" ht="13.5">
      <c r="A3" s="160"/>
      <c r="B3" s="279" t="s">
        <v>62</v>
      </c>
      <c r="C3" s="280"/>
      <c r="D3" s="280"/>
      <c r="E3" s="281"/>
      <c r="F3" s="143"/>
      <c r="G3" s="319" t="s">
        <v>314</v>
      </c>
      <c r="H3" s="320"/>
      <c r="I3" s="321"/>
      <c r="K3" s="81"/>
      <c r="L3" s="81"/>
    </row>
    <row r="4" spans="1:12" s="45" customFormat="1" ht="25.5">
      <c r="A4" s="43" t="s">
        <v>215</v>
      </c>
      <c r="B4" s="276"/>
      <c r="C4" s="277"/>
      <c r="D4" s="277"/>
      <c r="E4" s="278"/>
      <c r="F4" s="44" t="s">
        <v>313</v>
      </c>
      <c r="G4" s="279" t="s">
        <v>219</v>
      </c>
      <c r="H4" s="281"/>
      <c r="I4" s="43" t="s">
        <v>315</v>
      </c>
      <c r="K4" s="81"/>
      <c r="L4" s="81"/>
    </row>
    <row r="5" spans="1:12" s="45" customFormat="1" ht="18" customHeight="1">
      <c r="A5" s="176" t="s">
        <v>0</v>
      </c>
      <c r="B5" s="322" t="s">
        <v>1</v>
      </c>
      <c r="C5" s="323"/>
      <c r="D5" s="323"/>
      <c r="E5" s="324"/>
      <c r="F5" s="177" t="s">
        <v>2</v>
      </c>
      <c r="G5" s="342">
        <v>1</v>
      </c>
      <c r="H5" s="343"/>
      <c r="I5" s="176">
        <v>2</v>
      </c>
      <c r="K5" s="81"/>
      <c r="L5" s="81"/>
    </row>
    <row r="6" spans="1:12" s="45" customFormat="1" ht="28.5" customHeight="1" thickBot="1">
      <c r="A6" s="174" t="s">
        <v>38</v>
      </c>
      <c r="B6" s="325" t="s">
        <v>316</v>
      </c>
      <c r="C6" s="325"/>
      <c r="D6" s="325"/>
      <c r="E6" s="325"/>
      <c r="F6" s="175">
        <v>1</v>
      </c>
      <c r="G6" s="327">
        <v>15823926</v>
      </c>
      <c r="H6" s="328"/>
      <c r="I6" s="214" t="s">
        <v>400</v>
      </c>
      <c r="K6" s="81"/>
      <c r="L6" s="81"/>
    </row>
    <row r="7" spans="1:12" s="45" customFormat="1" ht="28.5" customHeight="1" thickBot="1">
      <c r="A7" s="137" t="s">
        <v>48</v>
      </c>
      <c r="B7" s="326" t="s">
        <v>416</v>
      </c>
      <c r="C7" s="326"/>
      <c r="D7" s="326"/>
      <c r="E7" s="326"/>
      <c r="F7" s="138">
        <v>2</v>
      </c>
      <c r="G7" s="335">
        <f>SUM(G8:G14)</f>
        <v>15487518</v>
      </c>
      <c r="H7" s="336"/>
      <c r="I7" s="185">
        <f>SUM(I8:I14)</f>
        <v>23580594</v>
      </c>
      <c r="K7" s="81"/>
      <c r="L7" s="81"/>
    </row>
    <row r="8" spans="1:12" s="48" customFormat="1" ht="28.5" customHeight="1">
      <c r="A8" s="136" t="s">
        <v>25</v>
      </c>
      <c r="B8" s="307" t="s">
        <v>317</v>
      </c>
      <c r="C8" s="308"/>
      <c r="D8" s="308"/>
      <c r="E8" s="309"/>
      <c r="F8" s="54">
        <v>3</v>
      </c>
      <c r="G8" s="333">
        <v>78670</v>
      </c>
      <c r="H8" s="334"/>
      <c r="I8" s="144">
        <v>37310</v>
      </c>
      <c r="K8" s="27"/>
      <c r="L8" s="27"/>
    </row>
    <row r="9" spans="1:12" s="48" customFormat="1" ht="28.5" customHeight="1">
      <c r="A9" s="98" t="s">
        <v>26</v>
      </c>
      <c r="B9" s="257" t="s">
        <v>318</v>
      </c>
      <c r="C9" s="257"/>
      <c r="D9" s="257"/>
      <c r="E9" s="257"/>
      <c r="F9" s="52">
        <v>4</v>
      </c>
      <c r="G9" s="331">
        <v>15234680</v>
      </c>
      <c r="H9" s="332"/>
      <c r="I9" s="145">
        <v>22031932</v>
      </c>
      <c r="K9" s="27"/>
      <c r="L9" s="27"/>
    </row>
    <row r="10" spans="1:12" s="48" customFormat="1" ht="28.5" customHeight="1">
      <c r="A10" s="98" t="s">
        <v>29</v>
      </c>
      <c r="B10" s="257" t="s">
        <v>319</v>
      </c>
      <c r="C10" s="257"/>
      <c r="D10" s="257"/>
      <c r="E10" s="257"/>
      <c r="F10" s="52">
        <v>5</v>
      </c>
      <c r="G10" s="331">
        <v>389497</v>
      </c>
      <c r="H10" s="332"/>
      <c r="I10" s="145">
        <v>427903</v>
      </c>
      <c r="K10" s="27"/>
      <c r="L10" s="27"/>
    </row>
    <row r="11" spans="1:12" s="48" customFormat="1" ht="33" customHeight="1">
      <c r="A11" s="98" t="s">
        <v>31</v>
      </c>
      <c r="B11" s="257" t="s">
        <v>377</v>
      </c>
      <c r="C11" s="257"/>
      <c r="D11" s="257"/>
      <c r="E11" s="257"/>
      <c r="F11" s="52">
        <v>6</v>
      </c>
      <c r="G11" s="331">
        <v>-658832</v>
      </c>
      <c r="H11" s="332"/>
      <c r="I11" s="145">
        <v>938990</v>
      </c>
      <c r="K11" s="27"/>
      <c r="L11" s="27"/>
    </row>
    <row r="12" spans="1:12" s="48" customFormat="1" ht="28.5" customHeight="1">
      <c r="A12" s="98" t="s">
        <v>33</v>
      </c>
      <c r="B12" s="257" t="s">
        <v>320</v>
      </c>
      <c r="C12" s="257"/>
      <c r="D12" s="257"/>
      <c r="E12" s="257"/>
      <c r="F12" s="52">
        <v>7</v>
      </c>
      <c r="G12" s="331">
        <v>104561</v>
      </c>
      <c r="H12" s="332"/>
      <c r="I12" s="145">
        <v>0</v>
      </c>
      <c r="K12" s="27"/>
      <c r="L12" s="27"/>
    </row>
    <row r="13" spans="1:12" s="48" customFormat="1" ht="42.75" customHeight="1">
      <c r="A13" s="98" t="s">
        <v>35</v>
      </c>
      <c r="B13" s="257" t="s">
        <v>406</v>
      </c>
      <c r="C13" s="257"/>
      <c r="D13" s="257"/>
      <c r="E13" s="257"/>
      <c r="F13" s="52">
        <v>8</v>
      </c>
      <c r="G13" s="331">
        <v>72429</v>
      </c>
      <c r="H13" s="332"/>
      <c r="I13" s="145">
        <v>125174</v>
      </c>
      <c r="K13" s="27"/>
      <c r="L13" s="27"/>
    </row>
    <row r="14" spans="1:12" s="48" customFormat="1" ht="28.5" customHeight="1" thickBot="1">
      <c r="A14" s="139" t="s">
        <v>36</v>
      </c>
      <c r="B14" s="267" t="s">
        <v>407</v>
      </c>
      <c r="C14" s="267"/>
      <c r="D14" s="267"/>
      <c r="E14" s="267"/>
      <c r="F14" s="50">
        <v>9</v>
      </c>
      <c r="G14" s="339">
        <v>266513</v>
      </c>
      <c r="H14" s="340"/>
      <c r="I14" s="146">
        <v>19285</v>
      </c>
      <c r="K14" s="27"/>
      <c r="L14" s="27"/>
    </row>
    <row r="15" spans="1:12" s="48" customFormat="1" ht="42.75" customHeight="1" thickBot="1">
      <c r="A15" s="142" t="s">
        <v>48</v>
      </c>
      <c r="B15" s="285" t="s">
        <v>417</v>
      </c>
      <c r="C15" s="285"/>
      <c r="D15" s="285"/>
      <c r="E15" s="285"/>
      <c r="F15" s="97">
        <v>10</v>
      </c>
      <c r="G15" s="337">
        <f>SUM(G16,G17,G18,G19,G20,G25,G26,G29,G30,G31)</f>
        <v>13813678</v>
      </c>
      <c r="H15" s="338"/>
      <c r="I15" s="148">
        <f>SUM(I16,I17,I18,I19,I20,I25,I26,I29,I30,I31)</f>
        <v>19706696</v>
      </c>
      <c r="K15" s="27"/>
      <c r="L15" s="27"/>
    </row>
    <row r="16" spans="1:12" s="48" customFormat="1" ht="28.5" customHeight="1">
      <c r="A16" s="46" t="s">
        <v>5</v>
      </c>
      <c r="B16" s="265" t="s">
        <v>321</v>
      </c>
      <c r="C16" s="265"/>
      <c r="D16" s="265"/>
      <c r="E16" s="265"/>
      <c r="F16" s="47">
        <v>11</v>
      </c>
      <c r="G16" s="333">
        <v>86338</v>
      </c>
      <c r="H16" s="334"/>
      <c r="I16" s="147">
        <v>78304</v>
      </c>
      <c r="K16" s="27"/>
      <c r="L16" s="27"/>
    </row>
    <row r="17" spans="1:12" s="48" customFormat="1" ht="28.5" customHeight="1">
      <c r="A17" s="53" t="s">
        <v>6</v>
      </c>
      <c r="B17" s="251" t="s">
        <v>322</v>
      </c>
      <c r="C17" s="252"/>
      <c r="D17" s="252"/>
      <c r="E17" s="253"/>
      <c r="F17" s="52">
        <v>12</v>
      </c>
      <c r="G17" s="331">
        <f>8590155+63068</f>
        <v>8653223</v>
      </c>
      <c r="H17" s="332"/>
      <c r="I17" s="145">
        <v>12914875</v>
      </c>
      <c r="K17" s="27"/>
      <c r="L17" s="27"/>
    </row>
    <row r="18" spans="1:12" s="48" customFormat="1" ht="28.5" customHeight="1">
      <c r="A18" s="53" t="s">
        <v>12</v>
      </c>
      <c r="B18" s="257" t="s">
        <v>323</v>
      </c>
      <c r="C18" s="257"/>
      <c r="D18" s="257"/>
      <c r="E18" s="257"/>
      <c r="F18" s="52">
        <v>13</v>
      </c>
      <c r="G18" s="331">
        <v>0</v>
      </c>
      <c r="H18" s="332"/>
      <c r="I18" s="145">
        <v>54321</v>
      </c>
      <c r="K18" s="27"/>
      <c r="L18" s="27"/>
    </row>
    <row r="19" spans="1:12" s="48" customFormat="1" ht="28.5" customHeight="1">
      <c r="A19" s="53" t="s">
        <v>13</v>
      </c>
      <c r="B19" s="248" t="s">
        <v>324</v>
      </c>
      <c r="C19" s="249"/>
      <c r="D19" s="249"/>
      <c r="E19" s="250"/>
      <c r="F19" s="52">
        <v>14</v>
      </c>
      <c r="G19" s="331">
        <v>2107050</v>
      </c>
      <c r="H19" s="332"/>
      <c r="I19" s="145">
        <v>3682408</v>
      </c>
      <c r="K19" s="27"/>
      <c r="L19" s="27"/>
    </row>
    <row r="20" spans="1:12" s="48" customFormat="1" ht="28.5" customHeight="1">
      <c r="A20" s="53" t="s">
        <v>28</v>
      </c>
      <c r="B20" s="251" t="s">
        <v>376</v>
      </c>
      <c r="C20" s="252"/>
      <c r="D20" s="252"/>
      <c r="E20" s="253"/>
      <c r="F20" s="52">
        <v>15</v>
      </c>
      <c r="G20" s="329">
        <f>SUM(G21:H24)</f>
        <v>1906692</v>
      </c>
      <c r="H20" s="330"/>
      <c r="I20" s="149">
        <f>SUM(I21:I24)</f>
        <v>2161322</v>
      </c>
      <c r="K20" s="27"/>
      <c r="L20" s="27"/>
    </row>
    <row r="21" spans="1:12" s="48" customFormat="1" ht="28.5" customHeight="1">
      <c r="A21" s="53" t="s">
        <v>176</v>
      </c>
      <c r="B21" s="248" t="s">
        <v>325</v>
      </c>
      <c r="C21" s="249"/>
      <c r="D21" s="249"/>
      <c r="E21" s="250"/>
      <c r="F21" s="52">
        <v>16</v>
      </c>
      <c r="G21" s="331">
        <v>1374295</v>
      </c>
      <c r="H21" s="332"/>
      <c r="I21" s="145">
        <v>1580163</v>
      </c>
      <c r="K21" s="27"/>
      <c r="L21" s="27"/>
    </row>
    <row r="22" spans="1:12" s="48" customFormat="1" ht="28.5" customHeight="1">
      <c r="A22" s="98" t="s">
        <v>51</v>
      </c>
      <c r="B22" s="248" t="s">
        <v>326</v>
      </c>
      <c r="C22" s="249"/>
      <c r="D22" s="249"/>
      <c r="E22" s="250"/>
      <c r="F22" s="52">
        <v>17</v>
      </c>
      <c r="G22" s="331">
        <v>0</v>
      </c>
      <c r="H22" s="332"/>
      <c r="I22" s="145">
        <v>0</v>
      </c>
      <c r="K22" s="27"/>
      <c r="L22" s="27"/>
    </row>
    <row r="23" spans="1:12" s="48" customFormat="1" ht="28.5" customHeight="1">
      <c r="A23" s="98" t="s">
        <v>52</v>
      </c>
      <c r="B23" s="248" t="s">
        <v>327</v>
      </c>
      <c r="C23" s="249"/>
      <c r="D23" s="249"/>
      <c r="E23" s="250"/>
      <c r="F23" s="52">
        <v>18</v>
      </c>
      <c r="G23" s="331">
        <v>525659</v>
      </c>
      <c r="H23" s="332"/>
      <c r="I23" s="145">
        <v>568147</v>
      </c>
      <c r="K23" s="27"/>
      <c r="L23" s="27"/>
    </row>
    <row r="24" spans="1:12" s="48" customFormat="1" ht="28.5" customHeight="1">
      <c r="A24" s="98" t="s">
        <v>53</v>
      </c>
      <c r="B24" s="248" t="s">
        <v>328</v>
      </c>
      <c r="C24" s="249"/>
      <c r="D24" s="249"/>
      <c r="E24" s="250"/>
      <c r="F24" s="52">
        <v>19</v>
      </c>
      <c r="G24" s="331">
        <v>6738</v>
      </c>
      <c r="H24" s="332"/>
      <c r="I24" s="145">
        <v>13012</v>
      </c>
      <c r="K24" s="27"/>
      <c r="L24" s="27"/>
    </row>
    <row r="25" spans="1:12" s="48" customFormat="1" ht="28.5" customHeight="1">
      <c r="A25" s="135" t="s">
        <v>30</v>
      </c>
      <c r="B25" s="248" t="s">
        <v>329</v>
      </c>
      <c r="C25" s="249"/>
      <c r="D25" s="249"/>
      <c r="E25" s="250"/>
      <c r="F25" s="52">
        <v>20</v>
      </c>
      <c r="G25" s="331">
        <v>9460</v>
      </c>
      <c r="H25" s="332"/>
      <c r="I25" s="145">
        <v>11220</v>
      </c>
      <c r="K25" s="27"/>
      <c r="L25" s="27"/>
    </row>
    <row r="26" spans="1:12" s="48" customFormat="1" ht="42.75" customHeight="1">
      <c r="A26" s="53" t="s">
        <v>32</v>
      </c>
      <c r="B26" s="248" t="s">
        <v>330</v>
      </c>
      <c r="C26" s="249"/>
      <c r="D26" s="249"/>
      <c r="E26" s="250"/>
      <c r="F26" s="52">
        <v>21</v>
      </c>
      <c r="G26" s="329">
        <f>G27+G28</f>
        <v>620693</v>
      </c>
      <c r="H26" s="330"/>
      <c r="I26" s="149">
        <f>I27+I28</f>
        <v>371241</v>
      </c>
      <c r="K26" s="27"/>
      <c r="L26" s="27"/>
    </row>
    <row r="27" spans="1:12" s="48" customFormat="1" ht="28.5" customHeight="1">
      <c r="A27" s="53" t="s">
        <v>177</v>
      </c>
      <c r="B27" s="248" t="s">
        <v>331</v>
      </c>
      <c r="C27" s="249"/>
      <c r="D27" s="249"/>
      <c r="E27" s="250"/>
      <c r="F27" s="52">
        <v>22</v>
      </c>
      <c r="G27" s="331">
        <v>554305</v>
      </c>
      <c r="H27" s="332"/>
      <c r="I27" s="145">
        <v>371241</v>
      </c>
      <c r="K27" s="27"/>
      <c r="L27" s="27"/>
    </row>
    <row r="28" spans="1:12" s="48" customFormat="1" ht="28.5" customHeight="1">
      <c r="A28" s="98" t="s">
        <v>51</v>
      </c>
      <c r="B28" s="257" t="s">
        <v>378</v>
      </c>
      <c r="C28" s="257"/>
      <c r="D28" s="257"/>
      <c r="E28" s="257"/>
      <c r="F28" s="52">
        <v>23</v>
      </c>
      <c r="G28" s="341">
        <v>66388</v>
      </c>
      <c r="H28" s="341"/>
      <c r="I28" s="145">
        <v>0</v>
      </c>
      <c r="K28" s="27"/>
      <c r="L28" s="27"/>
    </row>
    <row r="29" spans="1:12" s="48" customFormat="1" ht="42.75" customHeight="1">
      <c r="A29" s="53" t="s">
        <v>34</v>
      </c>
      <c r="B29" s="257" t="s">
        <v>332</v>
      </c>
      <c r="C29" s="257"/>
      <c r="D29" s="257"/>
      <c r="E29" s="257"/>
      <c r="F29" s="52">
        <v>24</v>
      </c>
      <c r="G29" s="341">
        <v>181803</v>
      </c>
      <c r="H29" s="341"/>
      <c r="I29" s="145">
        <v>104096</v>
      </c>
      <c r="K29" s="27"/>
      <c r="L29" s="27"/>
    </row>
    <row r="30" spans="1:12" s="48" customFormat="1" ht="28.5" customHeight="1">
      <c r="A30" s="53" t="s">
        <v>25</v>
      </c>
      <c r="B30" s="248" t="s">
        <v>333</v>
      </c>
      <c r="C30" s="249"/>
      <c r="D30" s="249"/>
      <c r="E30" s="250"/>
      <c r="F30" s="52">
        <v>25</v>
      </c>
      <c r="G30" s="331">
        <v>136760</v>
      </c>
      <c r="H30" s="332"/>
      <c r="I30" s="145">
        <v>331242</v>
      </c>
      <c r="K30" s="27"/>
      <c r="L30" s="27"/>
    </row>
    <row r="31" spans="1:12" s="48" customFormat="1" ht="28.5" customHeight="1" thickBot="1">
      <c r="A31" s="49" t="s">
        <v>37</v>
      </c>
      <c r="B31" s="286" t="s">
        <v>402</v>
      </c>
      <c r="C31" s="287"/>
      <c r="D31" s="287"/>
      <c r="E31" s="288"/>
      <c r="F31" s="50">
        <v>26</v>
      </c>
      <c r="G31" s="339">
        <v>111659</v>
      </c>
      <c r="H31" s="340"/>
      <c r="I31" s="146">
        <v>-2333</v>
      </c>
      <c r="K31" s="27"/>
      <c r="L31" s="27"/>
    </row>
    <row r="32" spans="1:12" s="48" customFormat="1" ht="42.75" customHeight="1" thickBot="1">
      <c r="A32" s="96" t="s">
        <v>50</v>
      </c>
      <c r="B32" s="261" t="s">
        <v>418</v>
      </c>
      <c r="C32" s="261"/>
      <c r="D32" s="261"/>
      <c r="E32" s="261"/>
      <c r="F32" s="97">
        <v>27</v>
      </c>
      <c r="G32" s="337">
        <f>G7-G15</f>
        <v>1673840</v>
      </c>
      <c r="H32" s="338"/>
      <c r="I32" s="148">
        <f>I7-I15</f>
        <v>3873898</v>
      </c>
      <c r="K32" s="27"/>
      <c r="L32" s="27"/>
    </row>
    <row r="33" spans="1:12" s="48" customFormat="1" ht="28.5" customHeight="1" thickBot="1">
      <c r="A33" s="96" t="s">
        <v>38</v>
      </c>
      <c r="B33" s="285" t="s">
        <v>379</v>
      </c>
      <c r="C33" s="285"/>
      <c r="D33" s="285"/>
      <c r="E33" s="285"/>
      <c r="F33" s="97">
        <v>28</v>
      </c>
      <c r="G33" s="337">
        <f>SUM(G8:G12)-SUM(G16:G19)</f>
        <v>4301965</v>
      </c>
      <c r="H33" s="338"/>
      <c r="I33" s="148">
        <f>SUM(I8:I12)-SUM(I16:I19)</f>
        <v>6706227</v>
      </c>
      <c r="K33" s="27"/>
      <c r="L33" s="27"/>
    </row>
    <row r="34" spans="1:12" s="48" customFormat="1" ht="28.5" customHeight="1" thickBot="1">
      <c r="A34" s="96" t="s">
        <v>48</v>
      </c>
      <c r="B34" s="285" t="s">
        <v>375</v>
      </c>
      <c r="C34" s="285"/>
      <c r="D34" s="285"/>
      <c r="E34" s="285"/>
      <c r="F34" s="97">
        <v>29</v>
      </c>
      <c r="G34" s="337">
        <f>SUM(G35:G36,G40,G44,G47:G49)</f>
        <v>557479</v>
      </c>
      <c r="H34" s="338"/>
      <c r="I34" s="148">
        <f>SUM(I35:I36,I40,I44,I47:I49)</f>
        <v>603125</v>
      </c>
      <c r="K34" s="27"/>
      <c r="L34" s="27"/>
    </row>
    <row r="35" spans="1:12" s="48" customFormat="1" ht="28.5" customHeight="1">
      <c r="A35" s="136" t="s">
        <v>39</v>
      </c>
      <c r="B35" s="262" t="s">
        <v>334</v>
      </c>
      <c r="C35" s="263"/>
      <c r="D35" s="263"/>
      <c r="E35" s="264"/>
      <c r="F35" s="47">
        <v>30</v>
      </c>
      <c r="G35" s="333">
        <v>0</v>
      </c>
      <c r="H35" s="334"/>
      <c r="I35" s="147">
        <v>0</v>
      </c>
      <c r="K35" s="27"/>
      <c r="L35" s="27"/>
    </row>
    <row r="36" spans="1:12" s="48" customFormat="1" ht="28.5" customHeight="1">
      <c r="A36" s="98" t="s">
        <v>88</v>
      </c>
      <c r="B36" s="248" t="s">
        <v>335</v>
      </c>
      <c r="C36" s="249"/>
      <c r="D36" s="249"/>
      <c r="E36" s="250"/>
      <c r="F36" s="52">
        <v>31</v>
      </c>
      <c r="G36" s="329">
        <f>SUM(G37:G39)</f>
        <v>82820</v>
      </c>
      <c r="H36" s="330"/>
      <c r="I36" s="149">
        <f>SUM(I37:I39)</f>
        <v>0</v>
      </c>
      <c r="K36" s="27"/>
      <c r="L36" s="27"/>
    </row>
    <row r="37" spans="1:12" s="48" customFormat="1" ht="28.5" customHeight="1">
      <c r="A37" s="31" t="s">
        <v>178</v>
      </c>
      <c r="B37" s="248" t="s">
        <v>336</v>
      </c>
      <c r="C37" s="249"/>
      <c r="D37" s="249"/>
      <c r="E37" s="250"/>
      <c r="F37" s="52">
        <v>32</v>
      </c>
      <c r="G37" s="331">
        <v>82820</v>
      </c>
      <c r="H37" s="332"/>
      <c r="I37" s="145">
        <v>0</v>
      </c>
      <c r="K37" s="27"/>
      <c r="L37" s="27"/>
    </row>
    <row r="38" spans="1:12" s="48" customFormat="1" ht="42.75" customHeight="1">
      <c r="A38" s="31" t="s">
        <v>51</v>
      </c>
      <c r="B38" s="248" t="s">
        <v>438</v>
      </c>
      <c r="C38" s="249"/>
      <c r="D38" s="249"/>
      <c r="E38" s="250"/>
      <c r="F38" s="52">
        <v>33</v>
      </c>
      <c r="G38" s="331">
        <v>0</v>
      </c>
      <c r="H38" s="332"/>
      <c r="I38" s="145">
        <v>0</v>
      </c>
      <c r="K38" s="27"/>
      <c r="L38" s="27"/>
    </row>
    <row r="39" spans="1:12" s="48" customFormat="1" ht="28.5" customHeight="1">
      <c r="A39" s="31" t="s">
        <v>52</v>
      </c>
      <c r="B39" s="248" t="s">
        <v>337</v>
      </c>
      <c r="C39" s="249"/>
      <c r="D39" s="249"/>
      <c r="E39" s="250"/>
      <c r="F39" s="52">
        <v>34</v>
      </c>
      <c r="G39" s="331">
        <v>0</v>
      </c>
      <c r="H39" s="332"/>
      <c r="I39" s="145">
        <v>0</v>
      </c>
      <c r="K39" s="27"/>
      <c r="L39" s="27"/>
    </row>
    <row r="40" spans="1:12" s="48" customFormat="1" ht="28.5" customHeight="1">
      <c r="A40" s="98" t="s">
        <v>41</v>
      </c>
      <c r="B40" s="248" t="s">
        <v>380</v>
      </c>
      <c r="C40" s="249"/>
      <c r="D40" s="249"/>
      <c r="E40" s="250"/>
      <c r="F40" s="52">
        <v>35</v>
      </c>
      <c r="G40" s="329">
        <f>SUM(G41:G43)</f>
        <v>0</v>
      </c>
      <c r="H40" s="330"/>
      <c r="I40" s="149">
        <f>SUM(I41:I43)</f>
        <v>0</v>
      </c>
      <c r="K40" s="27"/>
      <c r="L40" s="27"/>
    </row>
    <row r="41" spans="1:12" s="48" customFormat="1" ht="28.5" customHeight="1">
      <c r="A41" s="31" t="s">
        <v>179</v>
      </c>
      <c r="B41" s="248" t="s">
        <v>338</v>
      </c>
      <c r="C41" s="249"/>
      <c r="D41" s="249"/>
      <c r="E41" s="250"/>
      <c r="F41" s="52">
        <v>36</v>
      </c>
      <c r="G41" s="331">
        <v>0</v>
      </c>
      <c r="H41" s="332"/>
      <c r="I41" s="145">
        <v>0</v>
      </c>
      <c r="K41" s="27"/>
      <c r="L41" s="27"/>
    </row>
    <row r="42" spans="1:12" s="48" customFormat="1" ht="42.75" customHeight="1">
      <c r="A42" s="31" t="s">
        <v>51</v>
      </c>
      <c r="B42" s="248" t="s">
        <v>439</v>
      </c>
      <c r="C42" s="249"/>
      <c r="D42" s="249"/>
      <c r="E42" s="250"/>
      <c r="F42" s="52">
        <v>37</v>
      </c>
      <c r="G42" s="331">
        <v>0</v>
      </c>
      <c r="H42" s="332"/>
      <c r="I42" s="145">
        <v>0</v>
      </c>
      <c r="K42" s="27"/>
      <c r="L42" s="27"/>
    </row>
    <row r="43" spans="1:12" s="48" customFormat="1" ht="28.5" customHeight="1">
      <c r="A43" s="31" t="s">
        <v>52</v>
      </c>
      <c r="B43" s="248" t="s">
        <v>339</v>
      </c>
      <c r="C43" s="249"/>
      <c r="D43" s="249"/>
      <c r="E43" s="250"/>
      <c r="F43" s="52">
        <v>38</v>
      </c>
      <c r="G43" s="331">
        <v>0</v>
      </c>
      <c r="H43" s="332"/>
      <c r="I43" s="145">
        <v>0</v>
      </c>
      <c r="K43" s="27"/>
      <c r="L43" s="27"/>
    </row>
    <row r="44" spans="1:12" s="48" customFormat="1" ht="28.5" customHeight="1">
      <c r="A44" s="98" t="s">
        <v>42</v>
      </c>
      <c r="B44" s="248" t="s">
        <v>340</v>
      </c>
      <c r="C44" s="249"/>
      <c r="D44" s="249"/>
      <c r="E44" s="250"/>
      <c r="F44" s="52">
        <v>39</v>
      </c>
      <c r="G44" s="329">
        <f>SUM(G45:G46)</f>
        <v>34522</v>
      </c>
      <c r="H44" s="330"/>
      <c r="I44" s="149">
        <f>SUM(I45:I46)</f>
        <v>65691</v>
      </c>
      <c r="K44" s="27"/>
      <c r="L44" s="27"/>
    </row>
    <row r="45" spans="1:12" s="48" customFormat="1" ht="28.5" customHeight="1">
      <c r="A45" s="31" t="s">
        <v>180</v>
      </c>
      <c r="B45" s="248" t="s">
        <v>341</v>
      </c>
      <c r="C45" s="249"/>
      <c r="D45" s="249"/>
      <c r="E45" s="250"/>
      <c r="F45" s="52">
        <v>40</v>
      </c>
      <c r="G45" s="331">
        <v>0</v>
      </c>
      <c r="H45" s="332"/>
      <c r="I45" s="145">
        <v>0</v>
      </c>
      <c r="K45" s="27"/>
      <c r="L45" s="27"/>
    </row>
    <row r="46" spans="1:12" s="48" customFormat="1" ht="28.5" customHeight="1">
      <c r="A46" s="31" t="s">
        <v>51</v>
      </c>
      <c r="B46" s="248" t="s">
        <v>342</v>
      </c>
      <c r="C46" s="249"/>
      <c r="D46" s="249"/>
      <c r="E46" s="250"/>
      <c r="F46" s="52">
        <v>41</v>
      </c>
      <c r="G46" s="331">
        <v>34522</v>
      </c>
      <c r="H46" s="332"/>
      <c r="I46" s="145">
        <v>65691</v>
      </c>
      <c r="K46" s="27"/>
      <c r="L46" s="27"/>
    </row>
    <row r="47" spans="1:12" s="48" customFormat="1" ht="28.5" customHeight="1">
      <c r="A47" s="98" t="s">
        <v>44</v>
      </c>
      <c r="B47" s="248" t="s">
        <v>343</v>
      </c>
      <c r="C47" s="249"/>
      <c r="D47" s="249"/>
      <c r="E47" s="250"/>
      <c r="F47" s="52">
        <v>42</v>
      </c>
      <c r="G47" s="331">
        <v>342169</v>
      </c>
      <c r="H47" s="332"/>
      <c r="I47" s="145">
        <v>537434</v>
      </c>
      <c r="K47" s="27"/>
      <c r="L47" s="27"/>
    </row>
    <row r="48" spans="1:12" s="48" customFormat="1" ht="28.5" customHeight="1">
      <c r="A48" s="98" t="s">
        <v>89</v>
      </c>
      <c r="B48" s="248" t="s">
        <v>344</v>
      </c>
      <c r="C48" s="249"/>
      <c r="D48" s="249"/>
      <c r="E48" s="250"/>
      <c r="F48" s="52">
        <v>43</v>
      </c>
      <c r="G48" s="331">
        <v>14818</v>
      </c>
      <c r="H48" s="332"/>
      <c r="I48" s="145">
        <v>0</v>
      </c>
      <c r="K48" s="27"/>
      <c r="L48" s="27"/>
    </row>
    <row r="49" spans="1:12" s="48" customFormat="1" ht="28.5" customHeight="1" thickBot="1">
      <c r="A49" s="139" t="s">
        <v>92</v>
      </c>
      <c r="B49" s="267" t="s">
        <v>345</v>
      </c>
      <c r="C49" s="267"/>
      <c r="D49" s="267"/>
      <c r="E49" s="267"/>
      <c r="F49" s="50">
        <v>44</v>
      </c>
      <c r="G49" s="347">
        <v>83150</v>
      </c>
      <c r="H49" s="347"/>
      <c r="I49" s="146">
        <v>0</v>
      </c>
      <c r="K49" s="27"/>
      <c r="L49" s="27"/>
    </row>
    <row r="50" spans="1:12" s="48" customFormat="1" ht="28.5" customHeight="1" thickBot="1">
      <c r="A50" s="96" t="s">
        <v>48</v>
      </c>
      <c r="B50" s="285" t="s">
        <v>396</v>
      </c>
      <c r="C50" s="285"/>
      <c r="D50" s="285"/>
      <c r="E50" s="285"/>
      <c r="F50" s="97">
        <v>45</v>
      </c>
      <c r="G50" s="344">
        <f>SUM(G51:G54,G57:G59)</f>
        <v>433623</v>
      </c>
      <c r="H50" s="344"/>
      <c r="I50" s="148">
        <f>SUM(I51:I54,I57:I59)</f>
        <v>430651</v>
      </c>
      <c r="K50" s="27"/>
      <c r="L50" s="27"/>
    </row>
    <row r="51" spans="1:12" s="48" customFormat="1" ht="28.5" customHeight="1">
      <c r="A51" s="46" t="s">
        <v>40</v>
      </c>
      <c r="B51" s="251" t="s">
        <v>346</v>
      </c>
      <c r="C51" s="252"/>
      <c r="D51" s="252"/>
      <c r="E51" s="253"/>
      <c r="F51" s="47">
        <v>46</v>
      </c>
      <c r="G51" s="333">
        <v>0</v>
      </c>
      <c r="H51" s="334"/>
      <c r="I51" s="147">
        <v>0</v>
      </c>
      <c r="K51" s="27"/>
      <c r="L51" s="27"/>
    </row>
    <row r="52" spans="1:12" s="48" customFormat="1" ht="28.5" customHeight="1">
      <c r="A52" s="53" t="s">
        <v>43</v>
      </c>
      <c r="B52" s="248" t="s">
        <v>347</v>
      </c>
      <c r="C52" s="249"/>
      <c r="D52" s="249"/>
      <c r="E52" s="250"/>
      <c r="F52" s="52">
        <v>47</v>
      </c>
      <c r="G52" s="331">
        <v>0</v>
      </c>
      <c r="H52" s="332"/>
      <c r="I52" s="145">
        <v>0</v>
      </c>
      <c r="K52" s="27"/>
      <c r="L52" s="27"/>
    </row>
    <row r="53" spans="1:12" s="48" customFormat="1" ht="28.5" customHeight="1">
      <c r="A53" s="53" t="s">
        <v>45</v>
      </c>
      <c r="B53" s="248" t="s">
        <v>348</v>
      </c>
      <c r="C53" s="249"/>
      <c r="D53" s="249"/>
      <c r="E53" s="250"/>
      <c r="F53" s="52">
        <v>48</v>
      </c>
      <c r="G53" s="331">
        <v>99582</v>
      </c>
      <c r="H53" s="332"/>
      <c r="I53" s="145">
        <v>99582</v>
      </c>
      <c r="K53" s="27"/>
      <c r="L53" s="27"/>
    </row>
    <row r="54" spans="1:12" s="48" customFormat="1" ht="28.5" customHeight="1">
      <c r="A54" s="53" t="s">
        <v>46</v>
      </c>
      <c r="B54" s="248" t="s">
        <v>349</v>
      </c>
      <c r="C54" s="249"/>
      <c r="D54" s="249"/>
      <c r="E54" s="250"/>
      <c r="F54" s="52">
        <v>49</v>
      </c>
      <c r="G54" s="329">
        <f>SUM(G55:G56)</f>
        <v>94912</v>
      </c>
      <c r="H54" s="330"/>
      <c r="I54" s="149">
        <f>SUM(I55:I56)</f>
        <v>98745</v>
      </c>
      <c r="K54" s="27"/>
      <c r="L54" s="27"/>
    </row>
    <row r="55" spans="1:12" s="48" customFormat="1" ht="28.5" customHeight="1">
      <c r="A55" s="53" t="s">
        <v>181</v>
      </c>
      <c r="B55" s="248" t="s">
        <v>350</v>
      </c>
      <c r="C55" s="249"/>
      <c r="D55" s="249"/>
      <c r="E55" s="250"/>
      <c r="F55" s="52">
        <v>50</v>
      </c>
      <c r="G55" s="331">
        <v>38173</v>
      </c>
      <c r="H55" s="332"/>
      <c r="I55" s="145">
        <v>0</v>
      </c>
      <c r="K55" s="27"/>
      <c r="L55" s="27"/>
    </row>
    <row r="56" spans="1:12" s="48" customFormat="1" ht="28.5" customHeight="1">
      <c r="A56" s="98" t="s">
        <v>51</v>
      </c>
      <c r="B56" s="248" t="s">
        <v>351</v>
      </c>
      <c r="C56" s="249"/>
      <c r="D56" s="249"/>
      <c r="E56" s="250"/>
      <c r="F56" s="52">
        <v>51</v>
      </c>
      <c r="G56" s="331">
        <f>94912-G55</f>
        <v>56739</v>
      </c>
      <c r="H56" s="332"/>
      <c r="I56" s="145">
        <v>98745</v>
      </c>
      <c r="K56" s="27"/>
      <c r="L56" s="27"/>
    </row>
    <row r="57" spans="1:12" s="48" customFormat="1" ht="28.5" customHeight="1">
      <c r="A57" s="53" t="s">
        <v>47</v>
      </c>
      <c r="B57" s="248" t="s">
        <v>352</v>
      </c>
      <c r="C57" s="249"/>
      <c r="D57" s="249"/>
      <c r="E57" s="250"/>
      <c r="F57" s="52">
        <v>52</v>
      </c>
      <c r="G57" s="331">
        <v>222533</v>
      </c>
      <c r="H57" s="332"/>
      <c r="I57" s="145">
        <v>199130</v>
      </c>
      <c r="K57" s="27"/>
      <c r="L57" s="27"/>
    </row>
    <row r="58" spans="1:12" s="48" customFormat="1" ht="42.75" customHeight="1">
      <c r="A58" s="53" t="s">
        <v>90</v>
      </c>
      <c r="B58" s="248" t="s">
        <v>353</v>
      </c>
      <c r="C58" s="249"/>
      <c r="D58" s="249"/>
      <c r="E58" s="250"/>
      <c r="F58" s="52">
        <v>53</v>
      </c>
      <c r="G58" s="331">
        <v>0</v>
      </c>
      <c r="H58" s="332"/>
      <c r="I58" s="145">
        <v>0</v>
      </c>
      <c r="K58" s="27"/>
      <c r="L58" s="27"/>
    </row>
    <row r="59" spans="1:12" s="48" customFormat="1" ht="28.5" customHeight="1" thickBot="1">
      <c r="A59" s="49" t="s">
        <v>182</v>
      </c>
      <c r="B59" s="286" t="s">
        <v>354</v>
      </c>
      <c r="C59" s="287"/>
      <c r="D59" s="287"/>
      <c r="E59" s="288"/>
      <c r="F59" s="50">
        <v>54</v>
      </c>
      <c r="G59" s="339">
        <v>16596</v>
      </c>
      <c r="H59" s="340"/>
      <c r="I59" s="146">
        <v>33194</v>
      </c>
      <c r="K59" s="27"/>
      <c r="L59" s="27"/>
    </row>
    <row r="60" spans="1:12" s="48" customFormat="1" ht="28.5" customHeight="1" thickBot="1">
      <c r="A60" s="25" t="s">
        <v>50</v>
      </c>
      <c r="B60" s="261" t="s">
        <v>355</v>
      </c>
      <c r="C60" s="261"/>
      <c r="D60" s="261"/>
      <c r="E60" s="261"/>
      <c r="F60" s="51">
        <v>55</v>
      </c>
      <c r="G60" s="337">
        <f>G34-G50</f>
        <v>123856</v>
      </c>
      <c r="H60" s="338"/>
      <c r="I60" s="148">
        <f>I34-I50</f>
        <v>172474</v>
      </c>
      <c r="K60" s="27"/>
      <c r="L60" s="27"/>
    </row>
    <row r="61" spans="1:12" s="48" customFormat="1" ht="28.5" customHeight="1" thickBot="1">
      <c r="A61" s="25" t="s">
        <v>183</v>
      </c>
      <c r="B61" s="261" t="s">
        <v>356</v>
      </c>
      <c r="C61" s="261"/>
      <c r="D61" s="261"/>
      <c r="E61" s="261"/>
      <c r="F61" s="51">
        <v>56</v>
      </c>
      <c r="G61" s="337">
        <f>G32+G60</f>
        <v>1797696</v>
      </c>
      <c r="H61" s="338"/>
      <c r="I61" s="148">
        <f>I32+I60</f>
        <v>4046372</v>
      </c>
      <c r="K61" s="27"/>
      <c r="L61" s="27"/>
    </row>
    <row r="62" spans="1:12" s="48" customFormat="1" ht="28.5" customHeight="1">
      <c r="A62" s="46" t="s">
        <v>91</v>
      </c>
      <c r="B62" s="307" t="s">
        <v>357</v>
      </c>
      <c r="C62" s="308"/>
      <c r="D62" s="308"/>
      <c r="E62" s="309"/>
      <c r="F62" s="47">
        <v>57</v>
      </c>
      <c r="G62" s="345">
        <f>G63+G64</f>
        <v>495651</v>
      </c>
      <c r="H62" s="346"/>
      <c r="I62" s="171">
        <f>I63+I64</f>
        <v>1408053</v>
      </c>
      <c r="K62" s="27"/>
      <c r="L62" s="27"/>
    </row>
    <row r="63" spans="1:12" s="48" customFormat="1" ht="28.5" customHeight="1">
      <c r="A63" s="53" t="s">
        <v>184</v>
      </c>
      <c r="B63" s="248" t="s">
        <v>358</v>
      </c>
      <c r="C63" s="249"/>
      <c r="D63" s="249"/>
      <c r="E63" s="250"/>
      <c r="F63" s="52">
        <v>58</v>
      </c>
      <c r="G63" s="331">
        <v>400617</v>
      </c>
      <c r="H63" s="332"/>
      <c r="I63" s="145">
        <v>1370644</v>
      </c>
      <c r="K63" s="27"/>
      <c r="L63" s="27"/>
    </row>
    <row r="64" spans="1:12" s="48" customFormat="1" ht="28.5" customHeight="1">
      <c r="A64" s="98" t="s">
        <v>51</v>
      </c>
      <c r="B64" s="251" t="s">
        <v>359</v>
      </c>
      <c r="C64" s="252"/>
      <c r="D64" s="252"/>
      <c r="E64" s="253"/>
      <c r="F64" s="52">
        <v>59</v>
      </c>
      <c r="G64" s="331">
        <v>95034</v>
      </c>
      <c r="H64" s="332"/>
      <c r="I64" s="145">
        <v>37409</v>
      </c>
      <c r="K64" s="27"/>
      <c r="L64" s="27"/>
    </row>
    <row r="65" spans="1:12" s="48" customFormat="1" ht="28.5" customHeight="1" thickBot="1">
      <c r="A65" s="49" t="s">
        <v>49</v>
      </c>
      <c r="B65" s="286" t="s">
        <v>401</v>
      </c>
      <c r="C65" s="287"/>
      <c r="D65" s="287"/>
      <c r="E65" s="288"/>
      <c r="F65" s="50">
        <v>60</v>
      </c>
      <c r="G65" s="339">
        <v>0</v>
      </c>
      <c r="H65" s="340"/>
      <c r="I65" s="146">
        <v>0</v>
      </c>
      <c r="K65" s="27"/>
      <c r="L65" s="27"/>
    </row>
    <row r="66" spans="1:12" s="48" customFormat="1" ht="28.5" customHeight="1" thickBot="1">
      <c r="A66" s="96" t="s">
        <v>183</v>
      </c>
      <c r="B66" s="285" t="s">
        <v>397</v>
      </c>
      <c r="C66" s="285"/>
      <c r="D66" s="285"/>
      <c r="E66" s="285"/>
      <c r="F66" s="97">
        <v>61</v>
      </c>
      <c r="G66" s="337">
        <f>G61-G62-G65</f>
        <v>1302045</v>
      </c>
      <c r="H66" s="338"/>
      <c r="I66" s="148">
        <f>I61-I62-I65</f>
        <v>2638319</v>
      </c>
      <c r="K66" s="27"/>
      <c r="L66" s="27"/>
    </row>
    <row r="67" spans="1:9" s="48" customFormat="1" ht="30" customHeight="1">
      <c r="A67" s="55"/>
      <c r="B67" s="56"/>
      <c r="C67" s="56"/>
      <c r="D67" s="56"/>
      <c r="E67" s="56"/>
      <c r="F67" s="57"/>
      <c r="G67" s="58"/>
      <c r="H67" s="58"/>
      <c r="I67" s="58"/>
    </row>
  </sheetData>
  <sheetProtection password="DE3E" sheet="1" objects="1" scenarios="1"/>
  <mergeCells count="127">
    <mergeCell ref="G4:H4"/>
    <mergeCell ref="G5:H5"/>
    <mergeCell ref="G53:H53"/>
    <mergeCell ref="G52:H52"/>
    <mergeCell ref="G51:H51"/>
    <mergeCell ref="G50:H50"/>
    <mergeCell ref="G66:H66"/>
    <mergeCell ref="G65:H65"/>
    <mergeCell ref="G64:H64"/>
    <mergeCell ref="G58:H58"/>
    <mergeCell ref="G57:H57"/>
    <mergeCell ref="G56:H56"/>
    <mergeCell ref="G55:H55"/>
    <mergeCell ref="G54:H54"/>
    <mergeCell ref="G63:H63"/>
    <mergeCell ref="G62:H62"/>
    <mergeCell ref="G61:H61"/>
    <mergeCell ref="G60:H60"/>
    <mergeCell ref="G59:H59"/>
    <mergeCell ref="G27:H27"/>
    <mergeCell ref="G49:H49"/>
    <mergeCell ref="G48:H48"/>
    <mergeCell ref="G47:H47"/>
    <mergeCell ref="G46:H46"/>
    <mergeCell ref="G45:H45"/>
    <mergeCell ref="G44:H44"/>
    <mergeCell ref="G43:H43"/>
    <mergeCell ref="G42:H42"/>
    <mergeCell ref="G41:H41"/>
    <mergeCell ref="G40:H40"/>
    <mergeCell ref="G39:H39"/>
    <mergeCell ref="G38:H38"/>
    <mergeCell ref="G32:H32"/>
    <mergeCell ref="G31:H31"/>
    <mergeCell ref="G30:H30"/>
    <mergeCell ref="G29:H29"/>
    <mergeCell ref="G28:H28"/>
    <mergeCell ref="G37:H37"/>
    <mergeCell ref="G36:H36"/>
    <mergeCell ref="G35:H35"/>
    <mergeCell ref="G34:H34"/>
    <mergeCell ref="G33:H33"/>
    <mergeCell ref="G6:H6"/>
    <mergeCell ref="G26:H26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1:H11"/>
    <mergeCell ref="G10:H10"/>
    <mergeCell ref="G9:H9"/>
    <mergeCell ref="G8:H8"/>
    <mergeCell ref="G7:H7"/>
    <mergeCell ref="G16:H16"/>
    <mergeCell ref="G15:H15"/>
    <mergeCell ref="G14:H14"/>
    <mergeCell ref="G13:H13"/>
    <mergeCell ref="G12:H12"/>
    <mergeCell ref="G3:I3"/>
    <mergeCell ref="B54:E54"/>
    <mergeCell ref="B53:E53"/>
    <mergeCell ref="B52:E52"/>
    <mergeCell ref="B51:E51"/>
    <mergeCell ref="B9:E9"/>
    <mergeCell ref="B18:E18"/>
    <mergeCell ref="B17:E17"/>
    <mergeCell ref="B16:E16"/>
    <mergeCell ref="B8:E8"/>
    <mergeCell ref="B32:E32"/>
    <mergeCell ref="B31:E31"/>
    <mergeCell ref="B34:E34"/>
    <mergeCell ref="B47:E47"/>
    <mergeCell ref="B19:E19"/>
    <mergeCell ref="B5:E5"/>
    <mergeCell ref="B11:E11"/>
    <mergeCell ref="B12:E12"/>
    <mergeCell ref="B13:E13"/>
    <mergeCell ref="B14:E14"/>
    <mergeCell ref="B15:E15"/>
    <mergeCell ref="B3:E4"/>
    <mergeCell ref="B6:E6"/>
    <mergeCell ref="B7:E7"/>
    <mergeCell ref="B62:E62"/>
    <mergeCell ref="B66:E66"/>
    <mergeCell ref="B65:E65"/>
    <mergeCell ref="B64:E64"/>
    <mergeCell ref="B63:E63"/>
    <mergeCell ref="B57:E57"/>
    <mergeCell ref="B56:E56"/>
    <mergeCell ref="B55:E55"/>
    <mergeCell ref="B20:E20"/>
    <mergeCell ref="B49:E49"/>
    <mergeCell ref="B50:E50"/>
    <mergeCell ref="B46:E46"/>
    <mergeCell ref="B45:E45"/>
    <mergeCell ref="B44:E44"/>
    <mergeCell ref="B61:E61"/>
    <mergeCell ref="B60:E60"/>
    <mergeCell ref="B59:E59"/>
    <mergeCell ref="B58:E58"/>
    <mergeCell ref="B21:E21"/>
    <mergeCell ref="B48:E48"/>
    <mergeCell ref="B25:E25"/>
    <mergeCell ref="B24:E24"/>
    <mergeCell ref="B26:E26"/>
    <mergeCell ref="B27:E27"/>
    <mergeCell ref="B10:E10"/>
    <mergeCell ref="B43:E43"/>
    <mergeCell ref="B42:E42"/>
    <mergeCell ref="B37:E37"/>
    <mergeCell ref="B36:E36"/>
    <mergeCell ref="B35:E35"/>
    <mergeCell ref="B41:E41"/>
    <mergeCell ref="B40:E40"/>
    <mergeCell ref="B39:E39"/>
    <mergeCell ref="B38:E38"/>
    <mergeCell ref="B28:E28"/>
    <mergeCell ref="B29:E29"/>
    <mergeCell ref="B30:E30"/>
    <mergeCell ref="B33:E33"/>
    <mergeCell ref="B23:E23"/>
    <mergeCell ref="B22:E22"/>
  </mergeCells>
  <printOptions horizontalCentered="1"/>
  <pageMargins left="0.984251968503937" right="0.7086614173228347" top="0.984251968503937" bottom="0.984251968503937" header="0" footer="0"/>
  <pageSetup firstPageNumber="9" useFirstPageNumber="1" fitToHeight="3" fitToWidth="1" horizontalDpi="600" verticalDpi="600" orientation="portrait" paperSize="9" scale="84" r:id="rId1"/>
  <headerFooter>
    <oddFooter>&amp;R&amp;P</oddFooter>
  </headerFooter>
  <rowBreaks count="2" manualBreakCount="2">
    <brk id="39" max="7" man="1"/>
    <brk id="55" max="8" man="1"/>
  </rowBreaks>
  <ignoredErrors>
    <ignoredError sqref="I15 I32:I34 I36 I40 I60:I61 I66 G66 G60:G61 G50 G32:G34 G56" unlockedFormula="1"/>
    <ignoredError sqref="I54" formulaRange="1" unlockedFormula="1"/>
    <ignoredError sqref="I20 G44:I44 I50 G54:H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Sikulova, Andrea</dc:creator>
  <cp:keywords/>
  <dc:description/>
  <cp:lastModifiedBy>asikulova</cp:lastModifiedBy>
  <cp:lastPrinted>2014-11-18T08:46:01Z</cp:lastPrinted>
  <dcterms:created xsi:type="dcterms:W3CDTF">2014-01-15T12:26:11Z</dcterms:created>
  <dcterms:modified xsi:type="dcterms:W3CDTF">2014-12-11T10:24:58Z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0x01010050BEFAEEBB1A4A4CA9A3D1E9A0E134B0</vt:lpwstr>
  </property>
</Properties>
</file>